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06"/>
  <workbookPr/>
  <mc:AlternateContent xmlns:mc="http://schemas.openxmlformats.org/markup-compatibility/2006">
    <mc:Choice Requires="x15">
      <x15ac:absPath xmlns:x15ac="http://schemas.microsoft.com/office/spreadsheetml/2010/11/ac" url="C:\Users\vhardy\Documents\Standard IVD\"/>
    </mc:Choice>
  </mc:AlternateContent>
  <xr:revisionPtr revIDLastSave="0" documentId="11_244849DF9823921465FAD79E4E9A7BE29CC65088" xr6:coauthVersionLast="47" xr6:coauthVersionMax="47" xr10:uidLastSave="{00000000-0000-0000-0000-000000000000}"/>
  <bookViews>
    <workbookView xWindow="0" yWindow="0" windowWidth="21570" windowHeight="8055" firstSheet="1" activeTab="1" xr2:uid="{00000000-000D-0000-FFFF-FFFF00000000}"/>
  </bookViews>
  <sheets>
    <sheet name="2021-22" sheetId="28" r:id="rId1"/>
    <sheet name="21-22 Student Comms" sheetId="30" r:id="rId2"/>
    <sheet name="Student Support Initiatives" sheetId="37" r:id="rId3"/>
    <sheet name="21-22 Employee Comms" sheetId="33" r:id="rId4"/>
    <sheet name="2020-2021" sheetId="24" r:id="rId5"/>
    <sheet name="Web Content Review" sheetId="27" r:id="rId6"/>
    <sheet name="20-21 Student Comms" sheetId="32" r:id="rId7"/>
    <sheet name="FY 2022-23" sheetId="35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2" i="30" l="1"/>
  <c r="E231" i="30"/>
  <c r="E232" i="30"/>
  <c r="N162" i="30"/>
  <c r="N152" i="30"/>
  <c r="N153" i="30"/>
  <c r="N154" i="30"/>
  <c r="N155" i="30"/>
  <c r="N159" i="30"/>
  <c r="N150" i="30"/>
  <c r="N151" i="30"/>
  <c r="N148" i="30"/>
  <c r="P134" i="30"/>
  <c r="P139" i="30"/>
  <c r="P140" i="30"/>
  <c r="N139" i="30"/>
  <c r="N140" i="30"/>
  <c r="N141" i="30"/>
  <c r="N142" i="30"/>
  <c r="N143" i="30"/>
  <c r="N145" i="30"/>
  <c r="N136" i="30"/>
  <c r="N133" i="30"/>
  <c r="N134" i="30"/>
  <c r="N135" i="30"/>
  <c r="N137" i="30"/>
  <c r="N132" i="30"/>
  <c r="N127" i="30"/>
  <c r="N128" i="30"/>
  <c r="N129" i="30"/>
  <c r="N130" i="30"/>
  <c r="E230" i="30"/>
  <c r="D230" i="30"/>
  <c r="T110" i="30"/>
  <c r="T109" i="30"/>
  <c r="T55" i="30"/>
  <c r="P120" i="30"/>
  <c r="N121" i="30"/>
  <c r="N122" i="30"/>
  <c r="N123" i="30"/>
  <c r="N124" i="30"/>
  <c r="P102" i="30"/>
  <c r="N112" i="30"/>
  <c r="N114" i="30"/>
  <c r="N115" i="30"/>
  <c r="N116" i="30"/>
  <c r="N117" i="30"/>
  <c r="N118" i="30"/>
  <c r="N119" i="30"/>
  <c r="N101" i="30"/>
  <c r="N106" i="30"/>
  <c r="N109" i="30"/>
  <c r="N111" i="30"/>
  <c r="N103" i="30"/>
  <c r="P90" i="30"/>
  <c r="P89" i="30"/>
  <c r="P88" i="30"/>
  <c r="N93" i="30"/>
  <c r="N96" i="30"/>
  <c r="N98" i="30"/>
  <c r="E229" i="30"/>
  <c r="D229" i="30"/>
  <c r="T57" i="30"/>
  <c r="P95" i="30"/>
  <c r="P92" i="30"/>
  <c r="P91" i="30"/>
  <c r="P77" i="30"/>
  <c r="P82" i="30"/>
  <c r="P83" i="30"/>
  <c r="N85" i="30"/>
  <c r="N88" i="30"/>
  <c r="N89" i="30"/>
  <c r="N90" i="30"/>
  <c r="P57" i="30"/>
  <c r="P50" i="30"/>
  <c r="P49" i="30"/>
  <c r="P36" i="30"/>
  <c r="P44" i="30"/>
  <c r="P40" i="30"/>
  <c r="T47" i="30"/>
  <c r="T45" i="30"/>
  <c r="P55" i="30"/>
  <c r="P54" i="30"/>
  <c r="T54" i="30"/>
  <c r="T33" i="30"/>
  <c r="T48" i="30"/>
  <c r="N57" i="30"/>
  <c r="N58" i="30"/>
  <c r="N59" i="30"/>
  <c r="N54" i="30"/>
  <c r="N55" i="30"/>
  <c r="N53" i="30"/>
  <c r="N51" i="30"/>
  <c r="P80" i="30"/>
  <c r="N79" i="30"/>
  <c r="P76" i="30"/>
  <c r="P71" i="30"/>
  <c r="N71" i="30"/>
  <c r="N72" i="30"/>
  <c r="N73" i="30"/>
  <c r="N74" i="30"/>
  <c r="N75" i="30"/>
  <c r="N76" i="30"/>
  <c r="N77" i="30"/>
  <c r="N78" i="30"/>
  <c r="N67" i="30"/>
  <c r="N68" i="30"/>
  <c r="N69" i="30"/>
  <c r="N66" i="30"/>
  <c r="N64" i="30"/>
  <c r="N61" i="30"/>
  <c r="N62" i="30"/>
  <c r="N63" i="30"/>
  <c r="N81" i="30"/>
  <c r="D59" i="33"/>
  <c r="D60" i="33"/>
  <c r="D61" i="33"/>
  <c r="D62" i="33"/>
  <c r="D63" i="33"/>
  <c r="D64" i="33"/>
  <c r="D65" i="33"/>
  <c r="D66" i="33"/>
  <c r="D67" i="33"/>
  <c r="D71" i="33"/>
  <c r="L47" i="33"/>
  <c r="H56" i="33"/>
  <c r="I56" i="33"/>
  <c r="J56" i="33"/>
  <c r="K56" i="33"/>
  <c r="H4" i="33"/>
  <c r="I4" i="33"/>
  <c r="J4" i="33"/>
  <c r="K4" i="33"/>
  <c r="L5" i="33"/>
  <c r="L10" i="33"/>
  <c r="E228" i="30"/>
  <c r="D228" i="30"/>
  <c r="N47" i="30"/>
  <c r="N48" i="30"/>
  <c r="N35" i="30"/>
  <c r="N45" i="30"/>
  <c r="N43" i="30"/>
  <c r="N41" i="30"/>
  <c r="N36" i="30"/>
  <c r="N37" i="30"/>
  <c r="N38" i="30"/>
  <c r="N39" i="30"/>
  <c r="N33" i="30"/>
  <c r="N30" i="30"/>
  <c r="N28" i="30"/>
  <c r="N221" i="30"/>
  <c r="N219" i="30"/>
  <c r="N214" i="30"/>
  <c r="N213" i="30"/>
  <c r="N212" i="30"/>
  <c r="N211" i="30"/>
  <c r="N210" i="30"/>
  <c r="N209" i="30"/>
  <c r="N208" i="30"/>
  <c r="N207" i="30"/>
  <c r="N206" i="30"/>
  <c r="N205" i="30"/>
  <c r="N204" i="30"/>
  <c r="N200" i="30"/>
  <c r="N198" i="30"/>
  <c r="N194" i="30"/>
  <c r="N193" i="30"/>
  <c r="N192" i="30"/>
  <c r="N191" i="30"/>
  <c r="N185" i="30"/>
  <c r="N184" i="30"/>
  <c r="N178" i="30"/>
  <c r="N177" i="30"/>
  <c r="N176" i="30"/>
  <c r="N175" i="30"/>
  <c r="N172" i="30"/>
  <c r="N164" i="30"/>
  <c r="N156" i="30"/>
  <c r="N160" i="30"/>
  <c r="N158" i="30"/>
  <c r="N149" i="30"/>
  <c r="N147" i="30"/>
  <c r="N138" i="30"/>
  <c r="N60" i="30"/>
  <c r="D250" i="32"/>
  <c r="C250" i="32"/>
  <c r="D249" i="32"/>
  <c r="C249" i="32"/>
  <c r="D248" i="32"/>
  <c r="C248" i="32"/>
  <c r="D247" i="32"/>
  <c r="C247" i="32"/>
  <c r="D246" i="32"/>
  <c r="C246" i="32"/>
  <c r="C245" i="32"/>
  <c r="D244" i="32"/>
  <c r="C244" i="32"/>
  <c r="D243" i="32"/>
  <c r="C243" i="32"/>
  <c r="D242" i="32"/>
  <c r="C242" i="32"/>
  <c r="C241" i="32"/>
  <c r="C251" i="32" s="1"/>
  <c r="N238" i="32"/>
  <c r="K238" i="32"/>
  <c r="J238" i="32"/>
  <c r="I238" i="32"/>
  <c r="H238" i="32"/>
  <c r="L237" i="32"/>
  <c r="L236" i="32"/>
  <c r="L235" i="32"/>
  <c r="L234" i="32"/>
  <c r="L233" i="32"/>
  <c r="L232" i="32"/>
  <c r="L231" i="32"/>
  <c r="L230" i="32"/>
  <c r="L228" i="32"/>
  <c r="L227" i="32"/>
  <c r="L226" i="32"/>
  <c r="L223" i="32"/>
  <c r="L222" i="32"/>
  <c r="L219" i="32"/>
  <c r="L218" i="32"/>
  <c r="L217" i="32"/>
  <c r="L215" i="32"/>
  <c r="L214" i="32"/>
  <c r="L213" i="32"/>
  <c r="L212" i="32"/>
  <c r="L211" i="32"/>
  <c r="L210" i="32"/>
  <c r="L209" i="32"/>
  <c r="L208" i="32"/>
  <c r="L207" i="32"/>
  <c r="L206" i="32"/>
  <c r="L205" i="32"/>
  <c r="L204" i="32"/>
  <c r="L202" i="32"/>
  <c r="L201" i="32"/>
  <c r="L200" i="32"/>
  <c r="L199" i="32"/>
  <c r="L198" i="32"/>
  <c r="L197" i="32"/>
  <c r="L196" i="32"/>
  <c r="L194" i="32"/>
  <c r="L193" i="32"/>
  <c r="L192" i="32"/>
  <c r="L191" i="32"/>
  <c r="L190" i="32"/>
  <c r="L189" i="32"/>
  <c r="L188" i="32"/>
  <c r="L187" i="32"/>
  <c r="L186" i="32"/>
  <c r="L185" i="32"/>
  <c r="L184" i="32"/>
  <c r="L183" i="32"/>
  <c r="L182" i="32"/>
  <c r="L181" i="32"/>
  <c r="L180" i="32"/>
  <c r="L179" i="32"/>
  <c r="L178" i="32"/>
  <c r="L176" i="32"/>
  <c r="L175" i="32"/>
  <c r="L173" i="32"/>
  <c r="L172" i="32"/>
  <c r="L171" i="32"/>
  <c r="L170" i="32"/>
  <c r="L169" i="32"/>
  <c r="L168" i="32"/>
  <c r="L167" i="32"/>
  <c r="L166" i="32"/>
  <c r="L165" i="32"/>
  <c r="L164" i="32"/>
  <c r="L163" i="32"/>
  <c r="L161" i="32"/>
  <c r="L160" i="32"/>
  <c r="L159" i="32"/>
  <c r="L158" i="32"/>
  <c r="L157" i="32"/>
  <c r="L156" i="32"/>
  <c r="L155" i="32"/>
  <c r="L153" i="32"/>
  <c r="L152" i="32"/>
  <c r="L148" i="32"/>
  <c r="L147" i="32"/>
  <c r="L146" i="32"/>
  <c r="L145" i="32"/>
  <c r="L144" i="32"/>
  <c r="L143" i="32"/>
  <c r="L142" i="32"/>
  <c r="L141" i="32"/>
  <c r="L140" i="32"/>
  <c r="L138" i="32"/>
  <c r="L137" i="32"/>
  <c r="L136" i="32"/>
  <c r="L135" i="32"/>
  <c r="L134" i="32"/>
  <c r="L133" i="32"/>
  <c r="L132" i="32"/>
  <c r="L131" i="32"/>
  <c r="L130" i="32"/>
  <c r="L129" i="32"/>
  <c r="L128" i="32"/>
  <c r="L127" i="32"/>
  <c r="L125" i="32"/>
  <c r="L124" i="32"/>
  <c r="L123" i="32"/>
  <c r="L122" i="32"/>
  <c r="L120" i="32"/>
  <c r="L119" i="32"/>
  <c r="L117" i="32"/>
  <c r="L116" i="32"/>
  <c r="L115" i="32"/>
  <c r="L114" i="32"/>
  <c r="L113" i="32"/>
  <c r="L112" i="32"/>
  <c r="L111" i="32"/>
  <c r="L110" i="32"/>
  <c r="L108" i="32"/>
  <c r="L107" i="32"/>
  <c r="L106" i="32"/>
  <c r="L104" i="32"/>
  <c r="L103" i="32"/>
  <c r="L102" i="32"/>
  <c r="L101" i="32"/>
  <c r="L100" i="32"/>
  <c r="L99" i="32"/>
  <c r="L98" i="32"/>
  <c r="L97" i="32"/>
  <c r="L96" i="32"/>
  <c r="L94" i="32"/>
  <c r="L93" i="32"/>
  <c r="L92" i="32"/>
  <c r="L91" i="32"/>
  <c r="L90" i="32"/>
  <c r="L89" i="32"/>
  <c r="L88" i="32"/>
  <c r="L86" i="32"/>
  <c r="M85" i="32"/>
  <c r="L84" i="32"/>
  <c r="L83" i="32"/>
  <c r="L82" i="32"/>
  <c r="L81" i="32"/>
  <c r="L80" i="32"/>
  <c r="L79" i="32"/>
  <c r="L78" i="32"/>
  <c r="L77" i="32"/>
  <c r="L74" i="32"/>
  <c r="L73" i="32"/>
  <c r="L71" i="32"/>
  <c r="L70" i="32"/>
  <c r="L67" i="32"/>
  <c r="L65" i="32"/>
  <c r="L64" i="32"/>
  <c r="L63" i="32"/>
  <c r="L62" i="32"/>
  <c r="L61" i="32"/>
  <c r="L60" i="32"/>
  <c r="L59" i="32"/>
  <c r="L58" i="32"/>
  <c r="L57" i="32"/>
  <c r="L56" i="32"/>
  <c r="L55" i="32"/>
  <c r="L54" i="32"/>
  <c r="L52" i="32"/>
  <c r="L51" i="32"/>
  <c r="L50" i="32"/>
  <c r="L49" i="32"/>
  <c r="L48" i="32"/>
  <c r="L47" i="32"/>
  <c r="L46" i="32"/>
  <c r="L45" i="32"/>
  <c r="L44" i="32"/>
  <c r="L43" i="32"/>
  <c r="L42" i="32"/>
  <c r="L41" i="32"/>
  <c r="L40" i="32"/>
  <c r="L39" i="32"/>
  <c r="L38" i="32"/>
  <c r="L37" i="32"/>
  <c r="L36" i="32"/>
  <c r="L35" i="32"/>
  <c r="L34" i="32"/>
  <c r="L33" i="32"/>
  <c r="L32" i="32"/>
  <c r="L31" i="32"/>
  <c r="L30" i="32"/>
  <c r="L29" i="32"/>
  <c r="L28" i="32"/>
  <c r="L27" i="32"/>
  <c r="L26" i="32"/>
  <c r="L24" i="32"/>
  <c r="L23" i="32"/>
  <c r="L22" i="32"/>
  <c r="L21" i="32"/>
  <c r="L20" i="32"/>
  <c r="L18" i="32"/>
  <c r="L17" i="32"/>
  <c r="L11" i="32"/>
  <c r="L10" i="32"/>
  <c r="L9" i="32"/>
  <c r="L8" i="32"/>
  <c r="L7" i="32"/>
  <c r="L6" i="32"/>
  <c r="L5" i="32"/>
  <c r="L4" i="32"/>
  <c r="E239" i="30"/>
  <c r="D239" i="30"/>
  <c r="E235" i="30"/>
  <c r="D235" i="30"/>
  <c r="E234" i="30"/>
  <c r="D234" i="30"/>
  <c r="E233" i="30"/>
  <c r="D233" i="30"/>
  <c r="D231" i="30"/>
  <c r="E227" i="30"/>
  <c r="D227" i="30"/>
  <c r="Q224" i="30"/>
  <c r="O224" i="30"/>
  <c r="M224" i="30"/>
  <c r="L224" i="30"/>
  <c r="K224" i="30"/>
  <c r="J224" i="30"/>
  <c r="N25" i="30"/>
  <c r="N24" i="30"/>
  <c r="N22" i="30"/>
  <c r="N20" i="30"/>
  <c r="N18" i="30"/>
  <c r="N17" i="30"/>
  <c r="N16" i="30"/>
  <c r="N15" i="30"/>
  <c r="N14" i="30"/>
  <c r="N13" i="30"/>
  <c r="N11" i="30"/>
  <c r="N8" i="30"/>
  <c r="N6" i="30"/>
  <c r="Q4" i="30"/>
  <c r="O4" i="30"/>
  <c r="M4" i="30"/>
  <c r="L4" i="30"/>
  <c r="K4" i="30"/>
  <c r="J4" i="30"/>
  <c r="F231" i="30" l="1"/>
  <c r="F229" i="30"/>
  <c r="F230" i="30"/>
  <c r="E59" i="33"/>
  <c r="D245" i="32"/>
  <c r="M238" i="32"/>
  <c r="L238" i="32"/>
  <c r="D251" i="32"/>
</calcChain>
</file>

<file path=xl/sharedStrings.xml><?xml version="1.0" encoding="utf-8"?>
<sst xmlns="http://schemas.openxmlformats.org/spreadsheetml/2006/main" count="9144" uniqueCount="1276">
  <si>
    <t>July</t>
  </si>
  <si>
    <t>SW=Sarene Wallace; DM=Diana Martin; AF=Alexander Fredell; PB=Patti Blair; JN=Janeene Nagaoka</t>
  </si>
  <si>
    <t>x=planned; c=completed</t>
  </si>
  <si>
    <t>Student Communications are under the tab:  FY 22 Student Communications</t>
  </si>
  <si>
    <t xml:space="preserve">RACI: Responsible, Accountable, Consulted, Informed
</t>
  </si>
  <si>
    <t>Social Media</t>
  </si>
  <si>
    <t>Communications</t>
  </si>
  <si>
    <t>Comments</t>
  </si>
  <si>
    <t>Day</t>
  </si>
  <si>
    <t>Date</t>
  </si>
  <si>
    <t>Time/Post Date if different than event/holiday date</t>
  </si>
  <si>
    <t>Event</t>
  </si>
  <si>
    <t>assets Created</t>
  </si>
  <si>
    <t>Sponsor- ship</t>
  </si>
  <si>
    <t>Districtwide Post</t>
  </si>
  <si>
    <t>Facebook</t>
  </si>
  <si>
    <t>Instagram</t>
  </si>
  <si>
    <t>Twitter</t>
  </si>
  <si>
    <t>LinkedIn</t>
  </si>
  <si>
    <t>Other</t>
  </si>
  <si>
    <t>Press Release</t>
  </si>
  <si>
    <t>Newsletter/ Newsroom</t>
  </si>
  <si>
    <t>Editorial</t>
  </si>
  <si>
    <t>Advertising</t>
  </si>
  <si>
    <t>Websites</t>
  </si>
  <si>
    <t>Alerts Page</t>
  </si>
  <si>
    <t>Widen</t>
  </si>
  <si>
    <t>PB</t>
  </si>
  <si>
    <t>SW</t>
  </si>
  <si>
    <t>JN</t>
  </si>
  <si>
    <t>DM</t>
  </si>
  <si>
    <t>AF</t>
  </si>
  <si>
    <t>M</t>
  </si>
  <si>
    <t>4 p.m.-7/2/21</t>
  </si>
  <si>
    <t>Independence Day (holiday)</t>
  </si>
  <si>
    <t>I</t>
  </si>
  <si>
    <t>A</t>
  </si>
  <si>
    <t>R</t>
  </si>
  <si>
    <t>C:JN</t>
  </si>
  <si>
    <t>c:sw</t>
  </si>
  <si>
    <t xml:space="preserve"> </t>
  </si>
  <si>
    <t>TH</t>
  </si>
  <si>
    <t>Draft Annual Report</t>
  </si>
  <si>
    <t>F</t>
  </si>
  <si>
    <t>Zero Textbook Costs Press Release</t>
  </si>
  <si>
    <t>C</t>
  </si>
  <si>
    <t>OC_Reopens Child Development Center Press Release</t>
  </si>
  <si>
    <t>A:JS</t>
  </si>
  <si>
    <t xml:space="preserve">TH </t>
  </si>
  <si>
    <t>OC_Graduate Banners in Downtown Oxnard Press Release</t>
  </si>
  <si>
    <t>SU</t>
  </si>
  <si>
    <t>VCStar Op-Ed: Dual Enrollment</t>
  </si>
  <si>
    <t xml:space="preserve">R </t>
  </si>
  <si>
    <t>x</t>
  </si>
  <si>
    <t>August</t>
  </si>
  <si>
    <t>T</t>
  </si>
  <si>
    <t>VC Offers New Veteran Rapid Retraining Assistance Program Press Release</t>
  </si>
  <si>
    <t>W</t>
  </si>
  <si>
    <t>VCCCD Board Approves Mandatory COVID-19 Vaccinations Press Release</t>
  </si>
  <si>
    <t>MC_Work Based Program Press Release</t>
  </si>
  <si>
    <t>SUN</t>
  </si>
  <si>
    <t> </t>
  </si>
  <si>
    <t>VC Star Op-Ed: PACE</t>
  </si>
  <si>
    <t>Dual Enrollment Registration for Fall Begins-8th grade and younger</t>
  </si>
  <si>
    <t>Self-Assigned Flex Days</t>
  </si>
  <si>
    <t>Mandatory Flex Days</t>
  </si>
  <si>
    <t>1st Day of instruction for full semester classes</t>
  </si>
  <si>
    <t>M-F</t>
  </si>
  <si>
    <t>16-20</t>
  </si>
  <si>
    <t>Late Registration &amp; Program Adjustments - Week 1</t>
  </si>
  <si>
    <t>Chancellor Gillespie Retirement Announcement Press Release</t>
  </si>
  <si>
    <t>MC_Concert for the Cats event Press Release</t>
  </si>
  <si>
    <t>United Way Women United Event</t>
  </si>
  <si>
    <t>c:jn</t>
  </si>
  <si>
    <t>Announce the Special Student Trustee Election</t>
  </si>
  <si>
    <t>23-27</t>
  </si>
  <si>
    <t>Program Adjustment - Week 2</t>
  </si>
  <si>
    <t>10 a.m.</t>
  </si>
  <si>
    <t>Last day to drop with full refund or credit (full semester only)</t>
  </si>
  <si>
    <t>C:DN</t>
  </si>
  <si>
    <t>11 a.m.</t>
  </si>
  <si>
    <t>Special Student Trustee Election: Open Application Process (Wrike)</t>
  </si>
  <si>
    <t>September</t>
  </si>
  <si>
    <t>9/1; 4 p.m.</t>
  </si>
  <si>
    <t>Last day to drop a semester-length class without a "W"</t>
  </si>
  <si>
    <t>9/3; 4 p.m.</t>
  </si>
  <si>
    <t>Labor Day</t>
  </si>
  <si>
    <t>c</t>
  </si>
  <si>
    <t>Employee Newsletter</t>
  </si>
  <si>
    <t>Employee Highlight_OC Jonas Crawford</t>
  </si>
  <si>
    <t>Special Student Trustee Election: Close Application Process and Begin Campaigning</t>
  </si>
  <si>
    <t>SA</t>
  </si>
  <si>
    <t>Patriot Day-9/11</t>
  </si>
  <si>
    <t>9/13; 4:30</t>
  </si>
  <si>
    <t>Recall Election Vote</t>
  </si>
  <si>
    <t>VC Newsletter</t>
  </si>
  <si>
    <t>A:KH</t>
  </si>
  <si>
    <t xml:space="preserve">Board Meeting </t>
  </si>
  <si>
    <t xml:space="preserve">9/15-10/15  </t>
  </si>
  <si>
    <t>Latinx Heritage Month</t>
  </si>
  <si>
    <t xml:space="preserve">F </t>
  </si>
  <si>
    <t>9/13; 7 p.m.</t>
  </si>
  <si>
    <t>Last day to apply for pass/no pass for a semester-length class.</t>
  </si>
  <si>
    <t>VC Star Op-Ed: Latinx Heritage Month</t>
  </si>
  <si>
    <t>A:LS</t>
  </si>
  <si>
    <t>M-T</t>
  </si>
  <si>
    <t>20-21</t>
  </si>
  <si>
    <t>9/16; 4 p.m.</t>
  </si>
  <si>
    <t>Vote Student Trustee Election</t>
  </si>
  <si>
    <t>Save the Dates: Cash for College (10/9 &amp; 10/23)</t>
  </si>
  <si>
    <t xml:space="preserve">M </t>
  </si>
  <si>
    <t>Announce New Student Trustee</t>
  </si>
  <si>
    <t xml:space="preserve"> x</t>
  </si>
  <si>
    <t>MC_Nell Gwynn Press Release</t>
  </si>
  <si>
    <t>Cash for College Calendar Listing</t>
  </si>
  <si>
    <t>Employee Highlight_MC Mike Hoffman</t>
  </si>
  <si>
    <t>c:sd</t>
  </si>
  <si>
    <t>October</t>
  </si>
  <si>
    <t>National Depression and Mental Health Screening Month</t>
  </si>
  <si>
    <t>c:af</t>
  </si>
  <si>
    <t>FAFSA Released</t>
  </si>
  <si>
    <t>12 p.m.; 10/4: email/text</t>
  </si>
  <si>
    <t>Vaccine Requirement Update</t>
  </si>
  <si>
    <t>California Clean Air Day</t>
  </si>
  <si>
    <t xml:space="preserve">W </t>
  </si>
  <si>
    <t>4 p.m.</t>
  </si>
  <si>
    <t>Graduation Application Deadline (10/28)</t>
  </si>
  <si>
    <t>Latino Leadership Awards-El Concilio</t>
  </si>
  <si>
    <t>Boo at the Zoo Press Release</t>
  </si>
  <si>
    <t>10/5: 4 p.m; 
10/8: 4 p.m.</t>
  </si>
  <si>
    <t xml:space="preserve">Cash for College  </t>
  </si>
  <si>
    <t>National Depression and Mental Health Screening Month/ #WorldMentalHealthDay</t>
  </si>
  <si>
    <t>Undocumented Student Week of Action Press Release</t>
  </si>
  <si>
    <t>c:dm</t>
  </si>
  <si>
    <t>National Depression and Mental Health Screening Month - Board Resolution</t>
  </si>
  <si>
    <t>Student Trustee Announcement Press Release</t>
  </si>
  <si>
    <t>99.3 Interview_Undocumented Student Action Week</t>
  </si>
  <si>
    <t>VC Star Op-Ed: Undocumented Student Action Week</t>
  </si>
  <si>
    <t>WK</t>
  </si>
  <si>
    <t>18-22</t>
  </si>
  <si>
    <t>10/13; 10:45 a.m.</t>
  </si>
  <si>
    <t>Undocumented Student Week of Action</t>
  </si>
  <si>
    <t>VC: CISOA Award Press Release</t>
  </si>
  <si>
    <t>C:KH</t>
  </si>
  <si>
    <t>7:30 a.m.</t>
  </si>
  <si>
    <t xml:space="preserve">Great CA Shakeout </t>
  </si>
  <si>
    <t>HSI STEM Grants Press Release</t>
  </si>
  <si>
    <t xml:space="preserve">Cash for College </t>
  </si>
  <si>
    <t>MC Dance Performance Press Release</t>
  </si>
  <si>
    <t>(10/6)</t>
  </si>
  <si>
    <t>Graduation &amp; Certificate Petition Deadline</t>
  </si>
  <si>
    <t>October Board Actions Press Release</t>
  </si>
  <si>
    <t xml:space="preserve">Halloween </t>
  </si>
  <si>
    <t>Districtwide Graduation Planning</t>
  </si>
  <si>
    <t>November</t>
  </si>
  <si>
    <t>Assets Created</t>
  </si>
  <si>
    <t>2021 Annual Report</t>
  </si>
  <si>
    <t>c:arf</t>
  </si>
  <si>
    <t>community mailing</t>
  </si>
  <si>
    <t>Special Population Registration for students less than 90 units in CalWorks, EAC, EOPS, Foster Youth/Former Foster Youth, Homeless Youth, Military Vets/Active Duty Personnel</t>
  </si>
  <si>
    <t>11/4 @ 4 p.m.</t>
  </si>
  <si>
    <t>Payment Plans</t>
  </si>
  <si>
    <t>Program Mapper Press Release</t>
  </si>
  <si>
    <t>(11/8)</t>
  </si>
  <si>
    <t>Aspen Institute Press Release</t>
  </si>
  <si>
    <t>2 p.m.</t>
  </si>
  <si>
    <t>International Stress Awareness Day</t>
  </si>
  <si>
    <t>Employee Highlight_VC Sebastian Szczebiot</t>
  </si>
  <si>
    <t xml:space="preserve">Special Population Registration for Continuing Student Athletes less than 90 Units, students in First Year Experience Cohort, and Associated Students elected, appointed officers from colleges </t>
  </si>
  <si>
    <t xml:space="preserve">SU </t>
  </si>
  <si>
    <t>11/5/2021 @ 4 p.m.</t>
  </si>
  <si>
    <t>Daylight Saving Time (11/7)</t>
  </si>
  <si>
    <t>Borderline Bar and Grill Shooting Anniversary</t>
  </si>
  <si>
    <t>Reg Continuing Students</t>
  </si>
  <si>
    <t>Board Meeting</t>
  </si>
  <si>
    <t xml:space="preserve">VC Message in a Bottle </t>
  </si>
  <si>
    <t>A:SR,KH</t>
  </si>
  <si>
    <t>11/10/2021 @ 4 p.m.</t>
  </si>
  <si>
    <t xml:space="preserve">Veterans Day </t>
  </si>
  <si>
    <t>World Kindness Day</t>
  </si>
  <si>
    <t>VCStar Op-Ed: VC: Food Insecurity</t>
  </si>
  <si>
    <t>DAC Employee Newsletter: Department Updates</t>
  </si>
  <si>
    <t>Reg Returning/New Students</t>
  </si>
  <si>
    <t>Zoo-Rajah's Retreat Groundbreaking</t>
  </si>
  <si>
    <t>A: MR, JL</t>
  </si>
  <si>
    <t>c:sw (media alert)</t>
  </si>
  <si>
    <t>Civic Alliance: State of the Region Event</t>
  </si>
  <si>
    <t>11/17/21 @ 4 pm</t>
  </si>
  <si>
    <t>Open Reg</t>
  </si>
  <si>
    <t>Zoo-Rajah's Retreat Groundbreaking Post-Event Press Release</t>
  </si>
  <si>
    <t>99.3 Interview: Mental health</t>
  </si>
  <si>
    <t>Reg Dual Enrollment (high school)</t>
  </si>
  <si>
    <t>OC Newsletter</t>
  </si>
  <si>
    <t>11/15/21 @ 4pm</t>
  </si>
  <si>
    <t>Last day to drop a semester-length class with a "W"</t>
  </si>
  <si>
    <t>OC Terry Pendleton Award Press Release</t>
  </si>
  <si>
    <t>MC Zoo Wild Lights Holiday Events Press Release</t>
  </si>
  <si>
    <t>Community Resources During the Holidays When Campuses Are Closed</t>
  </si>
  <si>
    <t>Email, Text, Social Media</t>
  </si>
  <si>
    <t>VCCCD Community Newsletter</t>
  </si>
  <si>
    <t>MC Kinky Boots Auditions Press Release</t>
  </si>
  <si>
    <t>A:JL</t>
  </si>
  <si>
    <t>TH-SU</t>
  </si>
  <si>
    <t>11/25-11/28</t>
  </si>
  <si>
    <t>11/24 @ 1 pm</t>
  </si>
  <si>
    <t>Thanksgiving Holiday</t>
  </si>
  <si>
    <t>Giving Tuesday</t>
  </si>
  <si>
    <t>R:D</t>
  </si>
  <si>
    <t>December</t>
  </si>
  <si>
    <t>Santa Paula Latino Town Hall 25th Annual Awards Celebration</t>
  </si>
  <si>
    <t>Alum Spotlight_OC: Edgar Gonzalez</t>
  </si>
  <si>
    <t>Good luck on Finals</t>
  </si>
  <si>
    <t xml:space="preserve">VCCCD Holiday Card-Community </t>
  </si>
  <si>
    <t>Employee Newsletter-Give the Gift of Education/Annual Security Report/Holiday Card</t>
  </si>
  <si>
    <t>TH-W</t>
  </si>
  <si>
    <t>12/9-12/15</t>
  </si>
  <si>
    <t xml:space="preserve">Fall Finals Week  </t>
  </si>
  <si>
    <t>Board Annual Org Meeting-New Trustee(s) &amp; leadership</t>
  </si>
  <si>
    <t>New Board Leadership Press Release</t>
  </si>
  <si>
    <t>12/16/21-1/9/22</t>
  </si>
  <si>
    <t>12/15 @ 4 p.m.</t>
  </si>
  <si>
    <t xml:space="preserve">Winter Break </t>
  </si>
  <si>
    <t>VCStar Op-Ed: MC: Leadership, building character</t>
  </si>
  <si>
    <t>Christmas Eve- no posts</t>
  </si>
  <si>
    <t>S</t>
  </si>
  <si>
    <t>Christmas Day-no posts</t>
  </si>
  <si>
    <t>New Years's Eve-no posts</t>
  </si>
  <si>
    <t>January</t>
  </si>
  <si>
    <t>1--31</t>
  </si>
  <si>
    <t>Mental Wellness Month</t>
  </si>
  <si>
    <t>Email, Text, College Events</t>
  </si>
  <si>
    <t xml:space="preserve">VCEDA 50th Annual Business Outlook Conference </t>
  </si>
  <si>
    <t>Mental Health Counselor Profiles</t>
  </si>
  <si>
    <t>Email</t>
  </si>
  <si>
    <t>Group Profile</t>
  </si>
  <si>
    <t>Oxnard Live Podcast Interview</t>
  </si>
  <si>
    <t>New Years's Day-no posts</t>
  </si>
  <si>
    <t>New Portal Announcement</t>
  </si>
  <si>
    <t>Reg Walk In</t>
  </si>
  <si>
    <t>Zero Text Book Cost Classes</t>
  </si>
  <si>
    <t>99.3 Interview: Career Education</t>
  </si>
  <si>
    <t>VCStar Op-Ed: OC: Civic Engagement</t>
  </si>
  <si>
    <t>A:JS/LS</t>
  </si>
  <si>
    <t xml:space="preserve">Martin Luther King Jr. Day </t>
  </si>
  <si>
    <t>Last Day to Drop with Full Refund or Credit  (all students/full semester nly)</t>
  </si>
  <si>
    <t xml:space="preserve">Last Day to Drop Semester-Length Class Without a W  </t>
  </si>
  <si>
    <t>February</t>
  </si>
  <si>
    <t>February 2022 –Community/College event: one event per college</t>
  </si>
  <si>
    <t>1--28</t>
  </si>
  <si>
    <t>Black History Month</t>
  </si>
  <si>
    <t>Update building photos for the Websites</t>
  </si>
  <si>
    <t>Save the Date: Cash For College (2/12 and 2/26)</t>
  </si>
  <si>
    <t>February is Financial Aid Month</t>
  </si>
  <si>
    <t>99.3 Interview: Financial Aid</t>
  </si>
  <si>
    <t>Last Day to Apply for Pass-No Pass, Semester-Length Class</t>
  </si>
  <si>
    <t>Cash for College-tomorrow</t>
  </si>
  <si>
    <t>Cash for College Event Date</t>
  </si>
  <si>
    <t>Valentine's Day</t>
  </si>
  <si>
    <t>Cash for College-promote 2nd date</t>
  </si>
  <si>
    <t>Graduation and Certificate Petition Deadline Awareness-  (March 3)</t>
  </si>
  <si>
    <t xml:space="preserve">VCCCD Announces Districtwide Student Elections </t>
  </si>
  <si>
    <t>F-M</t>
  </si>
  <si>
    <t>18-21</t>
  </si>
  <si>
    <t>Presidents Holiday VCCCD Closed  (2/18-21)</t>
  </si>
  <si>
    <t>VC Star Op-Ed:VCCCD: Older Students</t>
  </si>
  <si>
    <t>Student Election Applications are Available</t>
  </si>
  <si>
    <t>M-SU</t>
  </si>
  <si>
    <t>21-27</t>
  </si>
  <si>
    <t>National Eating Disorder Awareness Week</t>
  </si>
  <si>
    <t>College Events</t>
  </si>
  <si>
    <t>Mental Health Group Profile</t>
  </si>
  <si>
    <t>Cash for College is Tomorrow</t>
  </si>
  <si>
    <t>Cash For College Event Date</t>
  </si>
  <si>
    <t>Associated Students Elections - Planning Meeting</t>
  </si>
  <si>
    <t>March</t>
  </si>
  <si>
    <t>National Development Disabilities Awareness Month</t>
  </si>
  <si>
    <t>Self-Injury Awareness Day</t>
  </si>
  <si>
    <t xml:space="preserve">Graduation and Certificate Petition Deadline </t>
  </si>
  <si>
    <t>Daylight Saving Time (3/13)</t>
  </si>
  <si>
    <t>VC Star Op-Ed: VC: Housing Insecurity</t>
  </si>
  <si>
    <t>Spring Sports II Press Release</t>
  </si>
  <si>
    <t>Continuing Student Registration Appt Dates, Times in MyVCCCD</t>
  </si>
  <si>
    <t>National Drug and Alcohol Facts Week (fentanyl awareness??)</t>
  </si>
  <si>
    <t>2022 Classified Employee of the Year Press Release</t>
  </si>
  <si>
    <t>T-F</t>
  </si>
  <si>
    <t>3/29--4/1</t>
  </si>
  <si>
    <t xml:space="preserve">Spring Break </t>
  </si>
  <si>
    <t>World Bipolar Day</t>
  </si>
  <si>
    <t>Cesar Chavez Day</t>
  </si>
  <si>
    <t>April</t>
  </si>
  <si>
    <t>1--30</t>
  </si>
  <si>
    <t>National Autism Awareness Month</t>
  </si>
  <si>
    <t>Alcohol Awareness Month</t>
  </si>
  <si>
    <t>Stress Awareness Month</t>
  </si>
  <si>
    <t>Email, College Events</t>
  </si>
  <si>
    <t>DEI Month</t>
  </si>
  <si>
    <t>Pac Biz Times: Special Section, Higher Ed</t>
  </si>
  <si>
    <t>World Health Day</t>
  </si>
  <si>
    <t>Student Election Application/Candidate Statement Due @ noon</t>
  </si>
  <si>
    <t>National Alcohol Screening Day</t>
  </si>
  <si>
    <t>99.3 Interview: DEI</t>
  </si>
  <si>
    <t>i</t>
  </si>
  <si>
    <t>VC Star Op-Ed: MC: DEI; community engagement</t>
  </si>
  <si>
    <t>Diversity, Equity and Inclusion Week</t>
  </si>
  <si>
    <t>Special population registration for students with less than 90 units</t>
  </si>
  <si>
    <t>T-W</t>
  </si>
  <si>
    <t>19-20</t>
  </si>
  <si>
    <t xml:space="preserve">Student Elections </t>
  </si>
  <si>
    <t>Election Results (no runoff)</t>
  </si>
  <si>
    <t>Earth Day</t>
  </si>
  <si>
    <t xml:space="preserve">Last Day to Drop Semester-Length Class With a W </t>
  </si>
  <si>
    <t>Special population registration (student athletes less than 90 units and students participating in first year experience cohort)</t>
  </si>
  <si>
    <t>VCLA  Journey to Leadership Event</t>
  </si>
  <si>
    <t>Reg continuing students for those with less than 90 units</t>
  </si>
  <si>
    <t>Runoff elections (if needed)</t>
  </si>
  <si>
    <t>May</t>
  </si>
  <si>
    <t>Asian American and Pacific Islander Heritage Month</t>
  </si>
  <si>
    <t>Mental Health Awareness Month</t>
  </si>
  <si>
    <t>Email, Text, College Events, Poster/Banner</t>
  </si>
  <si>
    <t>Faculty Appreciation Week-video from Dr. Gillespie-combined with Classified Employee Appreciation Week</t>
  </si>
  <si>
    <t>Open Registration for Summer/Fall</t>
  </si>
  <si>
    <t>Mental Health Matters Day</t>
  </si>
  <si>
    <t>99.3 Three Interview: Student Leaders</t>
  </si>
  <si>
    <t>VC Star Op-Ed: VCCCD Graduation</t>
  </si>
  <si>
    <t>Good Luck on Finals, Mental Health Resources</t>
  </si>
  <si>
    <t>Email, Text</t>
  </si>
  <si>
    <t>Th-W</t>
  </si>
  <si>
    <t>12--18</t>
  </si>
  <si>
    <t xml:space="preserve">Spring Finals Week </t>
  </si>
  <si>
    <t>Student Newsletter: Graduation</t>
  </si>
  <si>
    <t>Congrats Grads and Yearbook</t>
  </si>
  <si>
    <t>Annual Report</t>
  </si>
  <si>
    <t>State of the District Presentation</t>
  </si>
  <si>
    <t xml:space="preserve">Th </t>
  </si>
  <si>
    <t>OC Graduation (5 p.m.)</t>
  </si>
  <si>
    <t>VC Graduation (10 a.m.)</t>
  </si>
  <si>
    <t>MC Graduation (5 p.m.)</t>
  </si>
  <si>
    <t>Post-Event Graduation Press Release</t>
  </si>
  <si>
    <t>Classified Employee Appreciation Week</t>
  </si>
  <si>
    <t>Summer Session Begins</t>
  </si>
  <si>
    <t>Voter Registration Deadline (E-15) for Primary Election</t>
  </si>
  <si>
    <t>Memorial Day</t>
  </si>
  <si>
    <t>June</t>
  </si>
  <si>
    <t>Pride Month</t>
  </si>
  <si>
    <t>National Post-Traumatic Stress Disorder (PTSD) Awareness Month</t>
  </si>
  <si>
    <t>Summer Classes:Practice Good Mental Health Strategies</t>
  </si>
  <si>
    <t xml:space="preserve">VC Star Op-Ed: </t>
  </si>
  <si>
    <t>Primary Election Day (Polls open 7am-8pm; mail-in votes must be postmarked on/before 6.7 or submitted to polling place by 8pm</t>
  </si>
  <si>
    <t>99.3 Interview</t>
  </si>
  <si>
    <t>Flag Day</t>
  </si>
  <si>
    <t>VC Star Op-Ed: MC</t>
  </si>
  <si>
    <t>Juneteenth</t>
  </si>
  <si>
    <t>National PTSD Awareness Day</t>
  </si>
  <si>
    <t>FY 21-22 Annual Report</t>
  </si>
  <si>
    <t>FY22 Student Communications</t>
  </si>
  <si>
    <t>Location</t>
  </si>
  <si>
    <t>Title of Communication</t>
  </si>
  <si>
    <t>Population</t>
  </si>
  <si>
    <t>Date Scheduled to be Delivered on</t>
  </si>
  <si>
    <t>Date Delivered</t>
  </si>
  <si>
    <t>Time</t>
  </si>
  <si>
    <t>Date Employee Email Sent</t>
  </si>
  <si>
    <t xml:space="preserve">Text </t>
  </si>
  <si>
    <t>Text</t>
  </si>
  <si>
    <t>Voice</t>
  </si>
  <si>
    <t>Canvas</t>
  </si>
  <si>
    <t>Portal</t>
  </si>
  <si>
    <t>% Registered</t>
  </si>
  <si>
    <t>Requestor</t>
  </si>
  <si>
    <t>DW</t>
  </si>
  <si>
    <t>Status</t>
  </si>
  <si>
    <t>Urgent</t>
  </si>
  <si>
    <t>Delivered</t>
  </si>
  <si>
    <t>Unique Opens</t>
  </si>
  <si>
    <t>Bounce Rates</t>
  </si>
  <si>
    <t>Total Opens</t>
  </si>
  <si>
    <t>% Opened (as of 12/07)</t>
  </si>
  <si>
    <t>Clicks</t>
  </si>
  <si>
    <t>Notes</t>
  </si>
  <si>
    <t>Running Totals Y2D</t>
  </si>
  <si>
    <t>July 2021</t>
  </si>
  <si>
    <t>OC</t>
  </si>
  <si>
    <t>Student Job Fair 2021 (email and text)</t>
  </si>
  <si>
    <t>delivered</t>
  </si>
  <si>
    <t>n</t>
  </si>
  <si>
    <t>all students OC</t>
  </si>
  <si>
    <t>Gaby Rodriguez/Oscar Cobian</t>
  </si>
  <si>
    <t>VC</t>
  </si>
  <si>
    <t>Zero Textbook Cost (text only)</t>
  </si>
  <si>
    <t>scheduled</t>
  </si>
  <si>
    <t>all students VC + targeted</t>
  </si>
  <si>
    <t xml:space="preserve">Jeanne Tanner/Jen Kalfsbeek-Goetz </t>
  </si>
  <si>
    <t>Weekly Student Email</t>
  </si>
  <si>
    <t>all students VC</t>
  </si>
  <si>
    <t>Jeanne Tanner/Sue Royer</t>
  </si>
  <si>
    <t>Pay for Classes (text only) @ 10am</t>
  </si>
  <si>
    <t>targeted - past due payment</t>
  </si>
  <si>
    <t>Patti Blair</t>
  </si>
  <si>
    <t>Pay for Classes (text only) CORRECTION</t>
  </si>
  <si>
    <t>Pay for Classes (email only)</t>
  </si>
  <si>
    <t>Schwab Finals (text only)</t>
  </si>
  <si>
    <t>Jeanne Tanner/Michelle Shearer</t>
  </si>
  <si>
    <t>The Pirate Post Weekly Student Email</t>
  </si>
  <si>
    <t>Pay for Classes - Deadline Extended (email and text)</t>
  </si>
  <si>
    <t>Registration Communication-Graduated last Spring/Fall</t>
  </si>
  <si>
    <t>targeted</t>
  </si>
  <si>
    <t>Registration Communication- Waitlisted Students</t>
  </si>
  <si>
    <t>Registration Communication-Applied but not Registered</t>
  </si>
  <si>
    <t>Registration Communication-Spring/not Fall Registered</t>
  </si>
  <si>
    <t>Excused Withdrawls (text)</t>
  </si>
  <si>
    <t>y</t>
  </si>
  <si>
    <t>Damien Pena</t>
  </si>
  <si>
    <t xml:space="preserve">COVID-19 information (email and text) </t>
  </si>
  <si>
    <t>James Schuelke</t>
  </si>
  <si>
    <t>Drive-Thru Food Pantry Event (text only)</t>
  </si>
  <si>
    <t>Libby Fatta</t>
  </si>
  <si>
    <t>Jennifer Kalfsbeek-Goetz</t>
  </si>
  <si>
    <t>MC</t>
  </si>
  <si>
    <t>Registration Email - Best Time to Enroll</t>
  </si>
  <si>
    <t>Dina Piealet</t>
  </si>
  <si>
    <t>Need help getting ready for OC? Join us for OC Saturdays in August!</t>
  </si>
  <si>
    <t>Laura Maldonado/James Schuelke</t>
  </si>
  <si>
    <t>August 2021</t>
  </si>
  <si>
    <t>FYE Text only</t>
  </si>
  <si>
    <t>FYE students</t>
  </si>
  <si>
    <t>Aundrea Roberts</t>
  </si>
  <si>
    <t>Guaranteed job interview: Oxnard Employee Pipeline</t>
  </si>
  <si>
    <t>Targeted</t>
  </si>
  <si>
    <t>Set Sail Saturday (text only)</t>
  </si>
  <si>
    <t xml:space="preserve">all students VC </t>
  </si>
  <si>
    <t>Employees: Sign up for Classes for Professional Development</t>
  </si>
  <si>
    <t>all users</t>
  </si>
  <si>
    <t>Discover What's Next! Fall Classes Start Aug. 16</t>
  </si>
  <si>
    <t>Applied Not Registered</t>
  </si>
  <si>
    <t>4:23 p.m.</t>
  </si>
  <si>
    <t>OC blast screening process (text only)</t>
  </si>
  <si>
    <t>2:30 p.m.</t>
  </si>
  <si>
    <t>Jeanne Tanner/Su-Lin Rubalcava</t>
  </si>
  <si>
    <t>Welcome to Fall / Student Services [MJ]</t>
  </si>
  <si>
    <t>6:00 p.m.</t>
  </si>
  <si>
    <t>Are you Ready? Classes Start next Week!</t>
  </si>
  <si>
    <t>all students MC</t>
  </si>
  <si>
    <t>3:10 p.m.</t>
  </si>
  <si>
    <t>3:29 p.m.</t>
  </si>
  <si>
    <t>3:39 p.m.</t>
  </si>
  <si>
    <t>Fall 2021 Student Plans and Preferences Survey (text only)</t>
  </si>
  <si>
    <t>4:03 p.m.</t>
  </si>
  <si>
    <t>Phillip Briggs</t>
  </si>
  <si>
    <t>President's Welcome</t>
  </si>
  <si>
    <t>9:16 a.m.</t>
  </si>
  <si>
    <t xml:space="preserve">Dina Piealet/John Loprieno </t>
  </si>
  <si>
    <t>Welcome Back Days (text only)</t>
  </si>
  <si>
    <t>9:38 a.m.</t>
  </si>
  <si>
    <t>COVID-19 Vaccine Requirement Information</t>
  </si>
  <si>
    <t>all students + Applied not Enrolled</t>
  </si>
  <si>
    <t>5:00 p.m.</t>
  </si>
  <si>
    <t>4:24 p.m.</t>
  </si>
  <si>
    <t>Get off the waitlist - Classes still open, Any Class Any Campus, Online In Person (waitlisted)</t>
  </si>
  <si>
    <t>Waitlisted</t>
  </si>
  <si>
    <t>3:56 p.m.</t>
  </si>
  <si>
    <t>10:40 a.m.</t>
  </si>
  <si>
    <t>Dropped in Spring/Summer 21 Not Registered</t>
  </si>
  <si>
    <t>9:25 a.m.</t>
  </si>
  <si>
    <t>Attended 2020, 2019, not registered in 2021</t>
  </si>
  <si>
    <t>1:57 p.m.</t>
  </si>
  <si>
    <t>FYE (text)</t>
  </si>
  <si>
    <t>VC FYE students</t>
  </si>
  <si>
    <t>3:45 p.m.</t>
  </si>
  <si>
    <t>Jesus Vega</t>
  </si>
  <si>
    <t>Food Pantry (text)</t>
  </si>
  <si>
    <t>4:18 p.m.</t>
  </si>
  <si>
    <t>Ann Nelson</t>
  </si>
  <si>
    <t>all students</t>
  </si>
  <si>
    <t>11:57 a.m.</t>
  </si>
  <si>
    <t>Spring 2022 Preferences survey (text)</t>
  </si>
  <si>
    <t>10:36 a.m.</t>
  </si>
  <si>
    <t>Oleg Bespalov/Mary Rees</t>
  </si>
  <si>
    <t>An offer designed for YOU</t>
  </si>
  <si>
    <t>Previously attended not enrolled MC</t>
  </si>
  <si>
    <t>2:27 p.m.</t>
  </si>
  <si>
    <t>3:43 p.m.</t>
  </si>
  <si>
    <t>Applied not Enrolled</t>
  </si>
  <si>
    <t xml:space="preserve">Applied Not Enrolled </t>
  </si>
  <si>
    <t>10:45 a.m.</t>
  </si>
  <si>
    <t>Tutoring &amp; LRC info text</t>
  </si>
  <si>
    <t>2:37 p.m.</t>
  </si>
  <si>
    <t>Sulin Rubalcava</t>
  </si>
  <si>
    <t>Keep your education going - Classes still open (dropped)</t>
  </si>
  <si>
    <t>dropped</t>
  </si>
  <si>
    <t>4:14 p.m.</t>
  </si>
  <si>
    <t xml:space="preserve">all Students VC </t>
  </si>
  <si>
    <t>10:21 a.m.</t>
  </si>
  <si>
    <t>COVID Update from the MC Health Center</t>
  </si>
  <si>
    <t>1:55 p.m.</t>
  </si>
  <si>
    <t>John Loprieno</t>
  </si>
  <si>
    <t>September 2021</t>
  </si>
  <si>
    <t>Third Week Check-in w/ Vaccine Info - Process and Exemption (email &amp; text)</t>
  </si>
  <si>
    <t>3:55 p.m.</t>
  </si>
  <si>
    <t>Julius Sokenu</t>
  </si>
  <si>
    <t>COVID19</t>
  </si>
  <si>
    <t>Vaccine Info - Process and Exemption (email &amp; text)</t>
  </si>
  <si>
    <t>3:52 p.m.</t>
  </si>
  <si>
    <t>3:47 p.m.</t>
  </si>
  <si>
    <t>Pirate Post Weekly Student Email</t>
  </si>
  <si>
    <t>9:42 a.m.</t>
  </si>
  <si>
    <t>10:15 a.m.</t>
  </si>
  <si>
    <t>Portrait of Strength Event on 9/9</t>
  </si>
  <si>
    <t>4:16 p.m.</t>
  </si>
  <si>
    <t>Johnny Conley</t>
  </si>
  <si>
    <t xml:space="preserve">$1,000 &amp; $805 &amp; Resources &amp; Student Trustee Election Apps Open &amp; Vaccine Requirement/Exemption Process mention &amp; Tutoring Info; Get off the waitlist - Classes still open, Any Class Any Campus, Online In Person  </t>
  </si>
  <si>
    <t>2:16 p.m.</t>
  </si>
  <si>
    <t>2:25 p.m.</t>
  </si>
  <si>
    <t>2:44 p.m.</t>
  </si>
  <si>
    <t>Oxnard College vaccine clinics on campus</t>
  </si>
  <si>
    <t>4:02 p.m.</t>
  </si>
  <si>
    <t>Student Survey</t>
  </si>
  <si>
    <t>4:28 p.m.</t>
  </si>
  <si>
    <t>Portrait of Strength Event on 9/9 (reminder)</t>
  </si>
  <si>
    <t>12:22 p.m.</t>
  </si>
  <si>
    <t>4:48 p.m.</t>
  </si>
  <si>
    <t>MC/OC/VC</t>
  </si>
  <si>
    <t>Handshake (email and text)</t>
  </si>
  <si>
    <t>all students MC, OC, VC</t>
  </si>
  <si>
    <t>4:32 p.m.</t>
  </si>
  <si>
    <t>Ariane Perez</t>
  </si>
  <si>
    <t>CA Recall: Make Your Voice Heard!</t>
  </si>
  <si>
    <t>4:05 p.m.</t>
  </si>
  <si>
    <t>Dual Enrollment Survey</t>
  </si>
  <si>
    <t>targeted Dual Enrollement</t>
  </si>
  <si>
    <t>11:00 a.m.</t>
  </si>
  <si>
    <t>Sergio Gonzalez/Khushnur Dadabhoy</t>
  </si>
  <si>
    <t>Title IX email &amp; text</t>
  </si>
  <si>
    <t>4:40 p.m.</t>
  </si>
  <si>
    <t>Priscilla Mora</t>
  </si>
  <si>
    <t>1:20 p.m.</t>
  </si>
  <si>
    <t>Welcome to Fall [MJ] including 15 to finish, Vote for Student Trustee</t>
  </si>
  <si>
    <t>1:04 p.m.</t>
  </si>
  <si>
    <t>Vote for Student Trustee text</t>
  </si>
  <si>
    <t>(targeted)</t>
  </si>
  <si>
    <t>8:19 a.m.</t>
  </si>
  <si>
    <t>From the Nest or President Leadership Forum email</t>
  </si>
  <si>
    <t>4:45 p.m.</t>
  </si>
  <si>
    <t>Vote for Student Trustee - Last day! text</t>
  </si>
  <si>
    <t>8:16 a.m.</t>
  </si>
  <si>
    <t xml:space="preserve">DW </t>
  </si>
  <si>
    <t>Vote for Student Trustee - Final Hours! text</t>
  </si>
  <si>
    <t>3:31 p.m.</t>
  </si>
  <si>
    <t>Flu Vaccine Availability text</t>
  </si>
  <si>
    <t>8:56 a.m.</t>
  </si>
  <si>
    <t>1:41 p.m.</t>
  </si>
  <si>
    <t>FYE Text Message</t>
  </si>
  <si>
    <t>VC students</t>
  </si>
  <si>
    <t>10:03 a.m.</t>
  </si>
  <si>
    <t>FYE Text Message-error</t>
  </si>
  <si>
    <t>all VC students</t>
  </si>
  <si>
    <t>Vaccine Policy Reminder (email &amp; text)</t>
  </si>
  <si>
    <t>5:17 p.m.</t>
  </si>
  <si>
    <t>Alerts</t>
  </si>
  <si>
    <t>5:10 p.m.</t>
  </si>
  <si>
    <t>Luis Sanchez</t>
  </si>
  <si>
    <t>5:02 p.m.</t>
  </si>
  <si>
    <t>Kim Hoffmans</t>
  </si>
  <si>
    <t>Latinx Event Text</t>
  </si>
  <si>
    <t>10:56 a.m.</t>
  </si>
  <si>
    <t>3:16 p.m.</t>
  </si>
  <si>
    <t>Announce New Student Trustee email</t>
  </si>
  <si>
    <t>4:34 p.m.</t>
  </si>
  <si>
    <t>OC Vaccine Clinic text</t>
  </si>
  <si>
    <t>9:28 a.m.</t>
  </si>
  <si>
    <t>FYE Text Message-new link</t>
  </si>
  <si>
    <t>targeted VC FYE students</t>
  </si>
  <si>
    <t>10:16 a.m.</t>
  </si>
  <si>
    <t>Student Town Hall</t>
  </si>
  <si>
    <t>10:19 a.m.</t>
  </si>
  <si>
    <t>COVID-19 Vaccine Mandate Student Survey</t>
  </si>
  <si>
    <t>2:47 p.m.</t>
  </si>
  <si>
    <t>Oleg Bespalov</t>
  </si>
  <si>
    <t>2:52 p.m.</t>
  </si>
  <si>
    <t>Su-Lin Rubalcava</t>
  </si>
  <si>
    <t>October 2021</t>
  </si>
  <si>
    <t>COVID-19 Vaccine Q&amp;A 10/4 text</t>
  </si>
  <si>
    <t>11:45 a.m.</t>
  </si>
  <si>
    <t>bit.ly/3uo8aG6</t>
  </si>
  <si>
    <t>Important Vaccine Requirement Update</t>
  </si>
  <si>
    <t>all students DW</t>
  </si>
  <si>
    <t>11:25 a.m.</t>
  </si>
  <si>
    <t>Student Services Survey</t>
  </si>
  <si>
    <t>Philip Briggs</t>
  </si>
  <si>
    <t>Get Ready for Spring, Finish Faster with an extra class, Late start/Accelerated Courses, Cash for College; Vaccine policy reminder, Registration Dates/Appt Times for all pops; Continuing Student Registration Appt Times in MyVCCCD email &amp; text</t>
  </si>
  <si>
    <t>targets-priority registration list</t>
  </si>
  <si>
    <t>3:50 p.m.</t>
  </si>
  <si>
    <t>Vaccine update/upload card text</t>
  </si>
  <si>
    <t>10:24 a.m.</t>
  </si>
  <si>
    <t>bit.ly/OCvax</t>
  </si>
  <si>
    <t>Child Development Center Text</t>
  </si>
  <si>
    <t>targeted-student parents</t>
  </si>
  <si>
    <t>12:10 p.m.</t>
  </si>
  <si>
    <t>oxnardcollege.edu/cdc</t>
  </si>
  <si>
    <t>Vaccine Upload Card text</t>
  </si>
  <si>
    <t>3:18 p.m.</t>
  </si>
  <si>
    <t>Clarification: Vaccine Upload Card Text</t>
  </si>
  <si>
    <t>5:22 p.m.</t>
  </si>
  <si>
    <t>Applied not Enrolled email &amp; text</t>
  </si>
  <si>
    <t>3:35 p.m.</t>
  </si>
  <si>
    <t>n/a</t>
  </si>
  <si>
    <t>Applied not Enrolled (For data reference only)</t>
  </si>
  <si>
    <t>[4173]</t>
  </si>
  <si>
    <t>Vaccine Requirement Reminder: Upload Vaccine info to App email &amp; text</t>
  </si>
  <si>
    <t>2:02 p.m.</t>
  </si>
  <si>
    <t xml:space="preserve">Latinx Heritage Month Event email </t>
  </si>
  <si>
    <t>12:42 p.m.</t>
  </si>
  <si>
    <t>Grad app deadline (10/28) Text</t>
  </si>
  <si>
    <t>2:35 p.m.</t>
  </si>
  <si>
    <t>Grad app deadline (10/28)-email</t>
  </si>
  <si>
    <t>targeted grad eligible</t>
  </si>
  <si>
    <t>3:15 p.m.</t>
  </si>
  <si>
    <t>1:40 p.m.</t>
  </si>
  <si>
    <t xml:space="preserve">COVID Testing email &amp; text </t>
  </si>
  <si>
    <t>5:45 p.m.</t>
  </si>
  <si>
    <t>COVID Testing email &amp; text</t>
  </si>
  <si>
    <t>6:05 p.m.</t>
  </si>
  <si>
    <t>Great ShakeOut (10/21 @ 10:21 a.m.) email &amp; text</t>
  </si>
  <si>
    <t>4:04 p.m.</t>
  </si>
  <si>
    <t>Chez Harper</t>
  </si>
  <si>
    <t>VC Student Mental Health Survey text</t>
  </si>
  <si>
    <t>10:30 a.m.</t>
  </si>
  <si>
    <t>bit.ly/VCmhsurvey</t>
  </si>
  <si>
    <t>Great ShakeOut reminder email and text</t>
  </si>
  <si>
    <t>5:46 p.m.</t>
  </si>
  <si>
    <t>Cash for College ( 10/23)</t>
  </si>
  <si>
    <t>1:15 P.M.</t>
  </si>
  <si>
    <t>bit.ly/VCCCD-c4c</t>
  </si>
  <si>
    <t>12:15 p.m.</t>
  </si>
  <si>
    <t>OC Graduation Deadline email/text</t>
  </si>
  <si>
    <t>targeted eligibility list</t>
  </si>
  <si>
    <t>2:15 p.m.</t>
  </si>
  <si>
    <t>bit.ly/3aqF9jD</t>
  </si>
  <si>
    <t>COVID Testing Text</t>
  </si>
  <si>
    <t>3:28 p.m.</t>
  </si>
  <si>
    <t>bit.ly/tstOC</t>
  </si>
  <si>
    <t>Unpaid Balances Text</t>
  </si>
  <si>
    <t>targeted list</t>
  </si>
  <si>
    <t>1:45 p.m.</t>
  </si>
  <si>
    <t>A message for OC Students (email)</t>
  </si>
  <si>
    <t>8:47 a.m.</t>
  </si>
  <si>
    <t>Grad Deadline Extended email/text</t>
  </si>
  <si>
    <t>Get Ready for Spring 22</t>
  </si>
  <si>
    <t>9:00 a.m.</t>
  </si>
  <si>
    <t>November 2021</t>
  </si>
  <si>
    <t xml:space="preserve">Register for Spring 2022 Classes (SP: EAC/EOPS/FOST/HOME/VET/CW) </t>
  </si>
  <si>
    <t>3:00 p.m.</t>
  </si>
  <si>
    <t>New COVID Testing Upload Feature email</t>
  </si>
  <si>
    <t>4:10 p.m.</t>
  </si>
  <si>
    <t>Mental Health Awareness &amp; Counseling email/text</t>
  </si>
  <si>
    <t>The Pirate Post weekly email</t>
  </si>
  <si>
    <t>12:36 p.m.</t>
  </si>
  <si>
    <t>Letter to Students</t>
  </si>
  <si>
    <t>10:42 a.m.</t>
  </si>
  <si>
    <t>Register for Spring 2022 Classes (SP: ATH/FYE)</t>
  </si>
  <si>
    <t>01:15 p.m.</t>
  </si>
  <si>
    <t>Register for Spring 2022 Classes (Continuing Students - Less than 90 units) - refresh messaging?</t>
  </si>
  <si>
    <t>10:00 a.m.</t>
  </si>
  <si>
    <t>Tutoring Survey email</t>
  </si>
  <si>
    <t>all students mc</t>
  </si>
  <si>
    <t>10:02 a.m.</t>
  </si>
  <si>
    <t>Timely Warning email and text</t>
  </si>
  <si>
    <t>11:05 a.m.</t>
  </si>
  <si>
    <t>Covid-19 Vaccination Clinic at Oxnard College tomorrow!</t>
  </si>
  <si>
    <t>1:58 p.m.</t>
  </si>
  <si>
    <t>Register for Spring 2022 Classes (College High schools)</t>
  </si>
  <si>
    <t>4:29 p.m.</t>
  </si>
  <si>
    <t>Basic Needs Thanksgiving text</t>
  </si>
  <si>
    <t>10:13 a.m.</t>
  </si>
  <si>
    <t>Healthy Return to Campus - Testing Reminder email</t>
  </si>
  <si>
    <t>Performing Arts Drood Text</t>
  </si>
  <si>
    <t>all students vc</t>
  </si>
  <si>
    <t>12:00 p.m.</t>
  </si>
  <si>
    <t>Register for Spring 2022 Classes (New &amp; Returning)</t>
  </si>
  <si>
    <t>10:04 a.m.</t>
  </si>
  <si>
    <t>VC Foundation's Veterans Day Tribute</t>
  </si>
  <si>
    <t>10:54 a.m.</t>
  </si>
  <si>
    <t>Register for Spring 2022 Classes (Open Registration) - refresh</t>
  </si>
  <si>
    <t>2:23 p.m.</t>
  </si>
  <si>
    <t>The Pirate Post</t>
  </si>
  <si>
    <t>9:05 a.m.</t>
  </si>
  <si>
    <t>Register for Spring 2022 Classes (Dual Enrollment)</t>
  </si>
  <si>
    <t>5:16 p.m.</t>
  </si>
  <si>
    <t>VC Foundation Scholarship Update</t>
  </si>
  <si>
    <t>5:18 p.m.</t>
  </si>
  <si>
    <t>OC From the Nest [MJ]</t>
  </si>
  <si>
    <t>3:59 p.m.</t>
  </si>
  <si>
    <t>Pirate Post</t>
  </si>
  <si>
    <t xml:space="preserve">Mental Health-Community Resources </t>
  </si>
  <si>
    <t>3:33 p.m.</t>
  </si>
  <si>
    <t>OC November From the Nest newsletter text</t>
  </si>
  <si>
    <t>Information on Pass/No Pass Classes, Excused Withdrawals email/text</t>
  </si>
  <si>
    <t>4:30 p.m.</t>
  </si>
  <si>
    <t>4:35 p.m.</t>
  </si>
  <si>
    <t>PA Winter Celebration Text</t>
  </si>
  <si>
    <t>10:35 a.m.</t>
  </si>
  <si>
    <t>December 2021</t>
  </si>
  <si>
    <t>Applied, not enrolled email/text</t>
  </si>
  <si>
    <t>12:40 p.m.</t>
  </si>
  <si>
    <t xml:space="preserve">Student Newsletter: Good Luck on Finals </t>
  </si>
  <si>
    <t>Applied Not Enrolled newsletter</t>
  </si>
  <si>
    <t>planned</t>
  </si>
  <si>
    <t>targeted applied not enrolled</t>
  </si>
  <si>
    <t>Prospective Students (FB leads) newsletter</t>
  </si>
  <si>
    <t>fb leads</t>
  </si>
  <si>
    <t>FYE Video announcement text</t>
  </si>
  <si>
    <t>Student Holiday Card</t>
  </si>
  <si>
    <t>January 2022</t>
  </si>
  <si>
    <t>Free Textbooks for Transfer English and Math in Spring 2022</t>
  </si>
  <si>
    <t>From the Nest [MJ]</t>
  </si>
  <si>
    <t>Welcome to Spring - Resources/Services Available</t>
  </si>
  <si>
    <t>Register for Spring 2022 Classes (Dual Enrollement Grades 8 and below)</t>
  </si>
  <si>
    <t>Student Email - services, open classes, Cash for College, CARES aid, drop info</t>
  </si>
  <si>
    <t>Take the next Step - Register for Spring (Applied, not enrolled) - A</t>
  </si>
  <si>
    <t>Take the next Step - Register for Spring (Applied, not enrolled) - B</t>
  </si>
  <si>
    <t xml:space="preserve">Get off the waitlist - Classes still open (waitlisted) - A </t>
  </si>
  <si>
    <t>Get off the waitlist - Classes still open (waitlisted) - B</t>
  </si>
  <si>
    <t>Spring Waitlisted &amp; Monthly Start Classes</t>
  </si>
  <si>
    <t>Important Dates for Spring 2022</t>
  </si>
  <si>
    <t>February 2022</t>
  </si>
  <si>
    <t>Title IX email and text</t>
  </si>
  <si>
    <t>Pay for Classes (text only)</t>
  </si>
  <si>
    <t>Pay for Classes (phone call)</t>
  </si>
  <si>
    <t>Cash 4 College Virtual Workshops Feb 6</t>
  </si>
  <si>
    <t>Cash 4 College Feb 20</t>
  </si>
  <si>
    <t>Financial Aid Deadline</t>
  </si>
  <si>
    <t>Finish Faster with  an extra class</t>
  </si>
  <si>
    <t>Late start/Accelerated Courses</t>
  </si>
  <si>
    <t>March 2022</t>
  </si>
  <si>
    <t>Withdraw Information</t>
  </si>
  <si>
    <t>From the Nest</t>
  </si>
  <si>
    <t>DW Cont. Student Registration email</t>
  </si>
  <si>
    <t>April 2022</t>
  </si>
  <si>
    <t>Sign up for a late start/accelerated course</t>
  </si>
  <si>
    <t>Open Classes Available! Finish Faster.</t>
  </si>
  <si>
    <t>Special Populations Registration</t>
  </si>
  <si>
    <t>Cont. Student Athletes and FYE Registration</t>
  </si>
  <si>
    <t>Cont. Students w/ less than 90 units Registration</t>
  </si>
  <si>
    <t>On Campus Highschools Registration</t>
  </si>
  <si>
    <t>New &amp; Returning Student Registration</t>
  </si>
  <si>
    <t>Open Registration Summer/Fall</t>
  </si>
  <si>
    <t>May 2022</t>
  </si>
  <si>
    <t>Dual Enrollment Registration</t>
  </si>
  <si>
    <t>Announcement of Graduation Yearbooks</t>
  </si>
  <si>
    <t>Take the next Step - Register for Spring (Applied, not enrolled)</t>
  </si>
  <si>
    <t>Get off the waitlist - Classes still open (waitlisted)</t>
  </si>
  <si>
    <t>June 2022</t>
  </si>
  <si>
    <t>Monthly Totals</t>
  </si>
  <si>
    <t>Avg. % Open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</si>
  <si>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</si>
  <si>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</si>
  <si>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</si>
  <si>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</si>
  <si>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</si>
  <si>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</si>
  <si>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</si>
  <si>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</si>
  <si>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</si>
  <si>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Total</t>
  </si>
  <si>
    <t>Districtwide Student Support Workgroup Initiatives</t>
  </si>
  <si>
    <t>Chair</t>
  </si>
  <si>
    <t>Basic Needs</t>
  </si>
  <si>
    <t xml:space="preserve">Amanuel Gebru; Oscar Cobian; Damien Peña  </t>
  </si>
  <si>
    <t>Black/African American Students</t>
  </si>
  <si>
    <t>Amanuel Gebru</t>
  </si>
  <si>
    <t>DEI</t>
  </si>
  <si>
    <t>Damien Peña</t>
  </si>
  <si>
    <t>Mental Health</t>
  </si>
  <si>
    <t>Oscar Cobian</t>
  </si>
  <si>
    <t>UndocuAlly</t>
  </si>
  <si>
    <t>Oscar Cobian, Jesus Vega, Alma Rodriguez--2021</t>
  </si>
  <si>
    <t>FY22 Employee Communications</t>
  </si>
  <si>
    <t>DW/MC/OC/VC</t>
  </si>
  <si>
    <t>% Opened (as of 8/26)</t>
  </si>
  <si>
    <t xml:space="preserve">Welcome to Fall </t>
  </si>
  <si>
    <t>in progress</t>
  </si>
  <si>
    <t>VC: Message in a Bottle</t>
  </si>
  <si>
    <t>OC: From the Nest</t>
  </si>
  <si>
    <t>Project Lead</t>
  </si>
  <si>
    <t>Archive (W or S)</t>
  </si>
  <si>
    <t>Independence Day</t>
  </si>
  <si>
    <t>Registration Text Message - Map your Future</t>
  </si>
  <si>
    <t>Laura Lizaola Barroso Selected as Vice Chancellor of Human Resources</t>
  </si>
  <si>
    <t xml:space="preserve">c </t>
  </si>
  <si>
    <t>Student Newsletter</t>
  </si>
  <si>
    <t>T-TH</t>
  </si>
  <si>
    <t>11--13</t>
  </si>
  <si>
    <t>Dual Enrollment Registration for Fall Begins</t>
  </si>
  <si>
    <t xml:space="preserve"> M</t>
  </si>
  <si>
    <t>17--21</t>
  </si>
  <si>
    <t>F-T</t>
  </si>
  <si>
    <t>24--28</t>
  </si>
  <si>
    <t>Last day to drop with full refund or credit</t>
  </si>
  <si>
    <t xml:space="preserve">Board Meeting Regular Open Session </t>
  </si>
  <si>
    <t>Accessibility Resolution Press Release</t>
  </si>
  <si>
    <t>Last day to apply for pass/no pass for a semester-length class</t>
  </si>
  <si>
    <t>Spring 2021 Semester Press Release</t>
  </si>
  <si>
    <t>Contininug Student Registration Appt Times in MyVCCCD</t>
  </si>
  <si>
    <t>RACI: Responsible, Accountable, Consulted, Informed</t>
  </si>
  <si>
    <t>DWide Post</t>
  </si>
  <si>
    <t>Op Eds</t>
  </si>
  <si>
    <t>Widen/ Archive</t>
  </si>
  <si>
    <t>Th</t>
  </si>
  <si>
    <t>Cynthia Herrera Appointed Vice Chancellor of Strategic Partnerships, Enrollment, and Advancement</t>
  </si>
  <si>
    <t xml:space="preserve">Cash For College </t>
  </si>
  <si>
    <t>boost</t>
  </si>
  <si>
    <t>W &amp; S</t>
  </si>
  <si>
    <t>Resolution</t>
  </si>
  <si>
    <t>UndocuWoA</t>
  </si>
  <si>
    <t>Student Email - Undocumented Week</t>
  </si>
  <si>
    <t>File: Alma Rodriguez Shared File</t>
  </si>
  <si>
    <t>Op ed: VC Star (Undocumented Student Action Week)</t>
  </si>
  <si>
    <t>C:GG</t>
  </si>
  <si>
    <t>19-23</t>
  </si>
  <si>
    <t xml:space="preserve">undocumented student week of action </t>
  </si>
  <si>
    <t>19 week of</t>
  </si>
  <si>
    <t>Spring 2021 Email-Text to Students - check portal for reg date</t>
  </si>
  <si>
    <t>Post on 10/22/2020</t>
  </si>
  <si>
    <t>undocumented student week of action Board Resolution</t>
  </si>
  <si>
    <t>Cash for College (post on 10/20)</t>
  </si>
  <si>
    <t>Reg Spec Pop CalWORKs EAC EOPS Foster Homeless Military</t>
  </si>
  <si>
    <t>No</t>
  </si>
  <si>
    <t>get list from JC on 10/23</t>
  </si>
  <si>
    <t>MC Student Internship press release</t>
  </si>
  <si>
    <t>MC/VCCCD</t>
  </si>
  <si>
    <t>Reg Spec Pop Continuing Athletes</t>
  </si>
  <si>
    <t>Daylight Saving Time (11/1)</t>
  </si>
  <si>
    <t>Academic Alerts</t>
  </si>
  <si>
    <t>Election Day Reminder (11/3)</t>
  </si>
  <si>
    <t>Board Meeting - Kennedy Acknowledgement</t>
  </si>
  <si>
    <t>A:GG</t>
  </si>
  <si>
    <t>Veterans Day (11/11)</t>
  </si>
  <si>
    <t>Veterans Day</t>
  </si>
  <si>
    <t>Reg Open</t>
  </si>
  <si>
    <t xml:space="preserve"> c</t>
  </si>
  <si>
    <t>Reg Dual Enrollment</t>
  </si>
  <si>
    <t>Thanksgiving (11/26)</t>
  </si>
  <si>
    <t>RACI: Responsible, Accountable, Consulted, Informed, Designer</t>
  </si>
  <si>
    <t>C:  JN</t>
  </si>
  <si>
    <t>OC Bellwether Award Press Release</t>
  </si>
  <si>
    <t>Fall Finals Week (12/10-16)</t>
  </si>
  <si>
    <t>C: JN</t>
  </si>
  <si>
    <t>Interview: 99Three: Economic Development</t>
  </si>
  <si>
    <t>10--16</t>
  </si>
  <si>
    <t>Fall Finals Week</t>
  </si>
  <si>
    <t>VCCCD Holiday Card-Community</t>
  </si>
  <si>
    <t>Employee Newsletter-Give the Gift of Education/Annual Security Report</t>
  </si>
  <si>
    <t>Spring Sports Update Press Release</t>
  </si>
  <si>
    <t>Winter Break (12/17-1/10) remove from website 1/4/21</t>
  </si>
  <si>
    <t>Op-Ed: Manufacturing Technology: Kim Hoffmans byline</t>
  </si>
  <si>
    <t>Th-F</t>
  </si>
  <si>
    <t>VCCCD will be closed-no posts</t>
  </si>
  <si>
    <t>assets created</t>
  </si>
  <si>
    <t>Student Newsletter-Career Education Focus/Finals/Annual Security Report</t>
  </si>
  <si>
    <t>CCC Chancellor Statement on the Capital Attack</t>
  </si>
  <si>
    <t>TH-F</t>
  </si>
  <si>
    <t>7--8</t>
  </si>
  <si>
    <t>Chancellor Employee Message - Welcome</t>
  </si>
  <si>
    <t xml:space="preserve">Chancellor Student Message - Welcome </t>
  </si>
  <si>
    <t>Last Day to Drop with Full Refund or Credit - Jan. 22</t>
  </si>
  <si>
    <t>VCEDA 50th Annual Business Outlook Conference—Economic Recovery After COVID-19: The Future of Work</t>
  </si>
  <si>
    <t>Yes</t>
  </si>
  <si>
    <t>Opening Remarks</t>
  </si>
  <si>
    <t>Martin Luther King Day (1/18)</t>
  </si>
  <si>
    <t>MC Matt Crater New AD Press Release</t>
  </si>
  <si>
    <t>Op-Ed: Why Community College: Luis Sanchez Byline</t>
  </si>
  <si>
    <t>A: LS</t>
  </si>
  <si>
    <t>Check Alerts for Weather-Related Info</t>
  </si>
  <si>
    <t>Cash For College -Save the Date</t>
  </si>
  <si>
    <t>VC Advanced Manufacturing Program Press Release</t>
  </si>
  <si>
    <t>VC/VCCCD</t>
  </si>
  <si>
    <t>99Three Interview-Bellwether Award</t>
  </si>
  <si>
    <t>Last Day to Drop Semester-Length Class Without a W - Jan. 29</t>
  </si>
  <si>
    <t>OC/VCCCD</t>
  </si>
  <si>
    <t>c:ARF</t>
  </si>
  <si>
    <t>c: DM</t>
  </si>
  <si>
    <t>c:JN</t>
  </si>
  <si>
    <t>x: sw</t>
  </si>
  <si>
    <t>Last Day to Apply for Pass-No Pass, Semester-Length Class - Feb. 11</t>
  </si>
  <si>
    <t>TU</t>
  </si>
  <si>
    <t>Que Sucede-30-minute interview</t>
  </si>
  <si>
    <t>TRIO</t>
  </si>
  <si>
    <t>99Three Interview</t>
  </si>
  <si>
    <t>Black Hist. Month</t>
  </si>
  <si>
    <t>Presidents Holiday VCCCD Closed (2/12-15)</t>
  </si>
  <si>
    <t xml:space="preserve">VCCCD CISOA Technology Excellence Team Award </t>
  </si>
  <si>
    <t>VCLA Educator of the Year-Dianne McKay</t>
  </si>
  <si>
    <t>Mustang Mktg</t>
  </si>
  <si>
    <t>El Mercadito Radio Interview</t>
  </si>
  <si>
    <t>Cash for College</t>
  </si>
  <si>
    <t>Graduation and Certificate Petition Deadline - (Mar. 4)</t>
  </si>
  <si>
    <t>VCCCD Statement regarding OC incident</t>
  </si>
  <si>
    <t>Op-Ed: Julius Sokenu Byline</t>
  </si>
  <si>
    <t>VCCCD Press Call re: OC incident (3rdcall. 2 on 2/19)</t>
  </si>
  <si>
    <t>VC Excellence Award Press Release</t>
  </si>
  <si>
    <t>Financial Aid</t>
  </si>
  <si>
    <t>noon-1:30</t>
  </si>
  <si>
    <t>Cornel West Event</t>
  </si>
  <si>
    <t xml:space="preserve">March </t>
  </si>
  <si>
    <t>MC Intelligent.com Ranking Press Release</t>
  </si>
  <si>
    <t>Daylight Saving Time</t>
  </si>
  <si>
    <t>OC Dental</t>
  </si>
  <si>
    <t>New Personnel Commission Member Matt Escobedo Press Release</t>
  </si>
  <si>
    <t>x:dm</t>
  </si>
  <si>
    <t>99Three Interview-Rescheduled do to technical issues at station</t>
  </si>
  <si>
    <t>Student Equity</t>
  </si>
  <si>
    <t>x:sw</t>
  </si>
  <si>
    <t>Continuing Student Reg Appt Times listed on MyVCCCD</t>
  </si>
  <si>
    <t>VC Star Op-Ed-Economic Development, Cynthia Herrera Byline</t>
  </si>
  <si>
    <t>A:CH</t>
  </si>
  <si>
    <t>outreach</t>
  </si>
  <si>
    <t>2021 Classified Employee of the Year Press Release</t>
  </si>
  <si>
    <t>Spring Break (Mar 29-Apr. 2)</t>
  </si>
  <si>
    <t>Cesar Chavez Day (3/31)</t>
  </si>
  <si>
    <t>Communications Marketing Outreach Handbook</t>
  </si>
  <si>
    <t>MC President Finalists Press Release</t>
  </si>
  <si>
    <t>Branching Out Podcast</t>
  </si>
  <si>
    <t>economic development</t>
  </si>
  <si>
    <t xml:space="preserve"> x </t>
  </si>
  <si>
    <t xml:space="preserve">x </t>
  </si>
  <si>
    <t>diversity</t>
  </si>
  <si>
    <t>student leaders</t>
  </si>
  <si>
    <t>M-TH</t>
  </si>
  <si>
    <t>12 to 15</t>
  </si>
  <si>
    <t>MC_Theatre Arts and VYCF  Press Release</t>
  </si>
  <si>
    <t>MC New President Announcement Press Release</t>
  </si>
  <si>
    <t>covid vaccine</t>
  </si>
  <si>
    <t>Last Day to Drop Semester-Length Class With a W - (Apr. 23)</t>
  </si>
  <si>
    <t>Board Passes Resolution Affirming Commitment to DEI Press Release</t>
  </si>
  <si>
    <t>99Three Interview-Rescheduled from March</t>
  </si>
  <si>
    <t>MC Summer Theatre Auditions Press Release</t>
  </si>
  <si>
    <t>VC Star Op-Ed, President Sanchez Byline</t>
  </si>
  <si>
    <t>MC Forensics Awards Press Release</t>
  </si>
  <si>
    <t>OC_Angela Davis Event Press Release</t>
  </si>
  <si>
    <t>A: JS</t>
  </si>
  <si>
    <t>X</t>
  </si>
  <si>
    <t>Hero Image for Partnerships Page</t>
  </si>
  <si>
    <t>VCCCD Lauren Rosenthal Scholarship Award Press Release</t>
  </si>
  <si>
    <t>3 to 7</t>
  </si>
  <si>
    <t>Spring Finals Week (5/13-19)</t>
  </si>
  <si>
    <t>student services</t>
  </si>
  <si>
    <t>VC Star Op-Ed, Kim Hoffmans byline</t>
  </si>
  <si>
    <t>athletics</t>
  </si>
  <si>
    <t>16-22</t>
  </si>
  <si>
    <t>video</t>
  </si>
  <si>
    <t>Week of</t>
  </si>
  <si>
    <t>tagged coll</t>
  </si>
  <si>
    <t>Vice Chancellor of Institutional Effectiveness  Press Release</t>
  </si>
  <si>
    <t>Trustee Perez Elected to CCCT board</t>
  </si>
  <si>
    <t>Graduation</t>
  </si>
  <si>
    <t>Post Event Graduation Press Release</t>
  </si>
  <si>
    <t>dreamers</t>
  </si>
  <si>
    <t>zero textbook costs</t>
  </si>
  <si>
    <t>dual enrollment</t>
  </si>
  <si>
    <t>OC Foundation: Community Market Reopens</t>
  </si>
  <si>
    <t>OC_Pride Flag Event Press Release</t>
  </si>
  <si>
    <t>JS</t>
  </si>
  <si>
    <t>Gerald Richardson Scholarship Press Release</t>
  </si>
  <si>
    <t>OC Child Dev Center</t>
  </si>
  <si>
    <t>health centers</t>
  </si>
  <si>
    <t>financial aid</t>
  </si>
  <si>
    <t>Athletics Highlight (Board Recognition)</t>
  </si>
  <si>
    <t>VC Star Op-Ed, Dr. Gillespie's byline</t>
  </si>
  <si>
    <t>graduation</t>
  </si>
  <si>
    <t>Board of Trustees Strategic Planning Session: Chancellor presentation to the Board: VCCCD Annual State of the District.</t>
  </si>
  <si>
    <t>OC career/transfer</t>
  </si>
  <si>
    <t>Heroes</t>
  </si>
  <si>
    <t>HP Elements</t>
  </si>
  <si>
    <t>Events</t>
  </si>
  <si>
    <t>News</t>
  </si>
  <si>
    <t>Map Your Future</t>
  </si>
  <si>
    <t>Copy</t>
  </si>
  <si>
    <t>Graphics</t>
  </si>
  <si>
    <t>Accuracy</t>
  </si>
  <si>
    <t>Update Photos</t>
  </si>
  <si>
    <t>Links are Current</t>
  </si>
  <si>
    <t>Elements are balanced</t>
  </si>
  <si>
    <t>Current Events and Dates</t>
  </si>
  <si>
    <t>Published to Front Pages</t>
  </si>
  <si>
    <t>Syndication</t>
  </si>
  <si>
    <t>Cropping on Thumbnails</t>
  </si>
  <si>
    <t>Cropping on thumbnails</t>
  </si>
  <si>
    <t>Up-to-Date info</t>
  </si>
  <si>
    <t>Relevant</t>
  </si>
  <si>
    <t>Informative</t>
  </si>
  <si>
    <t>Links are current</t>
  </si>
  <si>
    <t>schedule is current</t>
  </si>
  <si>
    <t>registration dates pages</t>
  </si>
  <si>
    <t>payment plans pages</t>
  </si>
  <si>
    <t>schedule of classes pages</t>
  </si>
  <si>
    <t>FY21 Student Communications</t>
  </si>
  <si>
    <t>Site(s)</t>
  </si>
  <si>
    <t>Urgent (y/n)</t>
  </si>
  <si>
    <t>Date Requested</t>
  </si>
  <si>
    <t>% Opened</t>
  </si>
  <si>
    <t>DW/VC/OC/MC</t>
  </si>
  <si>
    <t>Welcome to Fall</t>
  </si>
  <si>
    <t>Student Health Center: We are Here for You!</t>
  </si>
  <si>
    <t>David Anter</t>
  </si>
  <si>
    <t>Moorpark Reporter Voter Information Survey (original post)</t>
  </si>
  <si>
    <t>Get Ready for Spring and the Cash for College Events</t>
  </si>
  <si>
    <t>Financial Aid Available for Student Impacted by COVID-19</t>
  </si>
  <si>
    <t>Undocumented Students Week of Action</t>
  </si>
  <si>
    <t>Moorpark Reporter Voter Information Survey (First Reminder)</t>
  </si>
  <si>
    <t>Register for Spring 2021 Classes (SP: EAC/EOPS/FOST/HOME/VET/CW)</t>
  </si>
  <si>
    <t>EAC: 43% | EOPS: 46% | HOME: 19% | FOST: 21% | VET: 30% | CW: 57%</t>
  </si>
  <si>
    <t>Student Survey - COVID-19 Resources</t>
  </si>
  <si>
    <t>Keller Magenau</t>
  </si>
  <si>
    <t>Student Focus Group - COVID-19 Resources</t>
  </si>
  <si>
    <t>MC Mental Health Counseling</t>
  </si>
  <si>
    <t>OC Mental Health Counseling</t>
  </si>
  <si>
    <t>VC Mental Health Counseling</t>
  </si>
  <si>
    <t xml:space="preserve">Register for Spring 2021 Classes (SP: EAC/EOPS/FOST/HOME/VET/CW) w/ Voice </t>
  </si>
  <si>
    <t>Register for Spring 2021 Classes (SP: ATH/FYE)</t>
  </si>
  <si>
    <t>ATH: 53% | FYE: 69%</t>
  </si>
  <si>
    <t>Register for Spring 2021 Classes (Continuing Students - Batch 1)</t>
  </si>
  <si>
    <t>Register for Spring 2021 Classes (Continuing Students - Batch 2)</t>
  </si>
  <si>
    <t>Join the Oxnard College Student Health Center for a Post Election Wellness Forum</t>
  </si>
  <si>
    <t>Joel Diaz</t>
  </si>
  <si>
    <t>Register for Spring 2021 Classes (Continuing Students - Batch 3)</t>
  </si>
  <si>
    <t>Register for Spring 2021 Classes (Continuing Students - Batch 4)</t>
  </si>
  <si>
    <t xml:space="preserve">Fall Music Ensambles Concert </t>
  </si>
  <si>
    <t>Michelle Shearer</t>
  </si>
  <si>
    <t>Register for Spring 2021 Classes (Continuing Students - Batch 5)</t>
  </si>
  <si>
    <t>Register for Spring 2021 Classes (Continuing Students - Batch 6)</t>
  </si>
  <si>
    <t>TBD</t>
  </si>
  <si>
    <t>Register for Spring 2021 Classes (Continuing Students - Batch 7)</t>
  </si>
  <si>
    <t>Register for Spring 2021 Classes (Continuing Students - Batch 8)</t>
  </si>
  <si>
    <t>Register for Spring 2021 Classes (Continuing Students - Batch 9 &amp; Middle HS)</t>
  </si>
  <si>
    <t>VC's Pop-up Food Pantry</t>
  </si>
  <si>
    <t>Jeanne Tanner/Libby Fatta</t>
  </si>
  <si>
    <t>PASS NO PASS DEADLINE WAIVER</t>
  </si>
  <si>
    <t>David Anter/Khushnur Dadabhoy</t>
  </si>
  <si>
    <t>COVID update 11.12.20</t>
  </si>
  <si>
    <t>Andrea Rambo/Kim Hoffmans</t>
  </si>
  <si>
    <t>Register for Spring 2021 Classes (Continuing Students - Batch 10)</t>
  </si>
  <si>
    <t>Register for Spring 2021 Classes (Returning Students &amp; New Apps)</t>
  </si>
  <si>
    <t>COVID Testing - every two weeks please</t>
  </si>
  <si>
    <t>David Anter/Sharon Manakas</t>
  </si>
  <si>
    <t>Take a Linked Course in Spring 2021!</t>
  </si>
  <si>
    <t>Claudia Sitlington</t>
  </si>
  <si>
    <t>Information on Pass/No Pass Classes, Excused Withdrawls</t>
  </si>
  <si>
    <t>COVID Update 11.20.2020</t>
  </si>
  <si>
    <t>VCCCD Resources and Registration</t>
  </si>
  <si>
    <t>Ventura College Winter Break Drive-Thru Event: Tuesday, December 8</t>
  </si>
  <si>
    <t>Covid Update 11.25.2020</t>
  </si>
  <si>
    <t>Important Message: CARES Act Grant Funds</t>
  </si>
  <si>
    <t>Kimberly Korinke</t>
  </si>
  <si>
    <t>Set Sail Saturday</t>
  </si>
  <si>
    <t>VC Bookstore Fall Rental Check In and Spring Online Order Pickup</t>
  </si>
  <si>
    <t>Amy Kennedy/VC Business Serv.</t>
  </si>
  <si>
    <t>Important 2021-2022 FAFSA information</t>
  </si>
  <si>
    <t>Signup for the Spring 2021 VC Distance Education Student Orientation</t>
  </si>
  <si>
    <t>Matthew Moore</t>
  </si>
  <si>
    <t>Oxnard College Student Support and Connection Forums on December 8 and January 12</t>
  </si>
  <si>
    <t>Joel Diaz/Oscar Cobian</t>
  </si>
  <si>
    <t>Register for Spring 2021! FREE BOOKS + $250 Bookstore Voucher with Linked Courses</t>
  </si>
  <si>
    <t>Reminder - Q&amp;A with VC Campus Leadership Today!</t>
  </si>
  <si>
    <t>VCCCD Student Update</t>
  </si>
  <si>
    <t xml:space="preserve">Ventura College Foundation Scholarship Opportunities! </t>
  </si>
  <si>
    <t>Jamie Galvan</t>
  </si>
  <si>
    <t>ASMC RESOLUTION IN SUPPORT OF BLACK LIVES MATTER</t>
  </si>
  <si>
    <t>VC Financial Aid Office now offering FAFSA and California Dream Act application assistance through Zoom drop in hours.</t>
  </si>
  <si>
    <t>Oxnard College Spring 2021 Enrollment</t>
  </si>
  <si>
    <t>Leah Alarcon/Oscar Cobian</t>
  </si>
  <si>
    <t>Free Textbooks for Transfer English and Math in Spring 2021</t>
  </si>
  <si>
    <t>Jeanne Tanner/Jennifer Kalfsbeek</t>
  </si>
  <si>
    <t>Moorpark College Spring 2021 Math Classes</t>
  </si>
  <si>
    <t>Khushnur Dadabhoy</t>
  </si>
  <si>
    <t>12//2020</t>
  </si>
  <si>
    <t>VCCCD Holiday Card (community 300k)</t>
  </si>
  <si>
    <t>DW + Community</t>
  </si>
  <si>
    <t>Spring 2021 Ventura College Lending Library</t>
  </si>
  <si>
    <t>Peter Sezzi</t>
  </si>
  <si>
    <t>VC New Year, New You!</t>
  </si>
  <si>
    <t>OC Spring starts Jan 11</t>
  </si>
  <si>
    <t>MC Hotspots and Laptops for Spring 2021</t>
  </si>
  <si>
    <t>OC Welcome to Spring - Student Services Available</t>
  </si>
  <si>
    <t>VC CARES Act Emergency Grant</t>
  </si>
  <si>
    <t>Alma Rodriguez</t>
  </si>
  <si>
    <t>OC Covid Guidance</t>
  </si>
  <si>
    <t>VC Laptop Lending</t>
  </si>
  <si>
    <t>MC CARES Act Emergency Grant</t>
  </si>
  <si>
    <t>VC Welcome Back Day Drive Thru</t>
  </si>
  <si>
    <t>OC Forum</t>
  </si>
  <si>
    <t>VC Student Update 01.13.2021</t>
  </si>
  <si>
    <t>All VC Students</t>
  </si>
  <si>
    <t xml:space="preserve">VC FYE Text </t>
  </si>
  <si>
    <t>FYE cohort</t>
  </si>
  <si>
    <t>Marisol Hernandez</t>
  </si>
  <si>
    <t>VC Basic Needs Resources</t>
  </si>
  <si>
    <t>Spring Chancellor Email to Students</t>
  </si>
  <si>
    <t>All Students DW</t>
  </si>
  <si>
    <t>VC Free Online Preschool Services</t>
  </si>
  <si>
    <t>ASMC Canvas Announcement Email</t>
  </si>
  <si>
    <t>All MC Students</t>
  </si>
  <si>
    <t>ASMC/Kristen Robinson</t>
  </si>
  <si>
    <t>Sarene Wallace</t>
  </si>
  <si>
    <t>Emergency Weather Alert</t>
  </si>
  <si>
    <t>all Students DW</t>
  </si>
  <si>
    <t>VC MLK Letter to Students</t>
  </si>
  <si>
    <t xml:space="preserve">Kim Hoffmans </t>
  </si>
  <si>
    <t>VC Basic Needs Popup Food Pantry</t>
  </si>
  <si>
    <t>all VC Students</t>
  </si>
  <si>
    <t>MC Cares Act Emergency Grant</t>
  </si>
  <si>
    <t>Eligible MC students</t>
  </si>
  <si>
    <t>Spring Wistlisted &amp; Monthly Start Classes</t>
  </si>
  <si>
    <t>waitlisted students</t>
  </si>
  <si>
    <t>VC Foundation Scholarship</t>
  </si>
  <si>
    <t>Important Dates for Spring 2021</t>
  </si>
  <si>
    <t>Clarification - Communication to Students</t>
  </si>
  <si>
    <t>VC CaRES Act Emergency Grant</t>
  </si>
  <si>
    <t>VC Text Fall 2021 Survey</t>
  </si>
  <si>
    <t>OC Covid Guidance Update</t>
  </si>
  <si>
    <t>OC On-Campus Students</t>
  </si>
  <si>
    <t>VC Black History Month Events</t>
  </si>
  <si>
    <t>VC Text Fall 2021 Survey Reminder</t>
  </si>
  <si>
    <t>VC Offensive Racial Act BHM</t>
  </si>
  <si>
    <t>all vC Students</t>
  </si>
  <si>
    <t>OC Apply for Graduation</t>
  </si>
  <si>
    <t>VC  ASVC Condemns the Offensive Racial Act</t>
  </si>
  <si>
    <t>Andrea Rambo/Libby Fatta</t>
  </si>
  <si>
    <t>OC Trio SSS Email</t>
  </si>
  <si>
    <t>Katie Pena/Oscar Cobian</t>
  </si>
  <si>
    <t>MC Text Short-Term Classes</t>
  </si>
  <si>
    <t>Dave Anter</t>
  </si>
  <si>
    <t>VC CARES Grant</t>
  </si>
  <si>
    <t>OC Oxnard Employee Pipeline</t>
  </si>
  <si>
    <t>Phillip briggs</t>
  </si>
  <si>
    <t>alma Rodriguez</t>
  </si>
  <si>
    <t>VC Black History Month</t>
  </si>
  <si>
    <t>Cindy Jones</t>
  </si>
  <si>
    <t>VC Cares Grant</t>
  </si>
  <si>
    <t>VC Text FYE Cohort</t>
  </si>
  <si>
    <t>Fin Aid Officers</t>
  </si>
  <si>
    <t>Patti Blair/Sarene Wallace</t>
  </si>
  <si>
    <t>Urgent Message to VCCCD Students</t>
  </si>
  <si>
    <t>MC CARES Act Grant Funds</t>
  </si>
  <si>
    <t>kim korinke</t>
  </si>
  <si>
    <t>Message from President Hoffmans</t>
  </si>
  <si>
    <t>N/A</t>
  </si>
  <si>
    <t>Message from President Sanchez</t>
  </si>
  <si>
    <t>all OC Students</t>
  </si>
  <si>
    <t>OC Grad Info</t>
  </si>
  <si>
    <t>Message from President Sokenu</t>
  </si>
  <si>
    <t>all MC Students</t>
  </si>
  <si>
    <t>MC Career Week</t>
  </si>
  <si>
    <t>Dina Pielaet</t>
  </si>
  <si>
    <t>VCAS Position Statement</t>
  </si>
  <si>
    <t>Andrea Rambo</t>
  </si>
  <si>
    <t xml:space="preserve">Dr. Cornel West Conversation </t>
  </si>
  <si>
    <t>dw/MC/OC/VC</t>
  </si>
  <si>
    <t>DW Marketing</t>
  </si>
  <si>
    <t>all students dw</t>
  </si>
  <si>
    <t>VC Purpose Survey</t>
  </si>
  <si>
    <t>vc</t>
  </si>
  <si>
    <t>phillip briggs</t>
  </si>
  <si>
    <t>VC Emergency Tech Lending</t>
  </si>
  <si>
    <t>VC Basic Needs Pantry</t>
  </si>
  <si>
    <t>OC Free Health Services</t>
  </si>
  <si>
    <t>oc</t>
  </si>
  <si>
    <t xml:space="preserve">Timely Warning </t>
  </si>
  <si>
    <t xml:space="preserve">VC Career Fair </t>
  </si>
  <si>
    <t>Borasmy Sotuon</t>
  </si>
  <si>
    <t>VC ASVC Women's History Month Event</t>
  </si>
  <si>
    <t>VC PA Theatre Text (Amish Project)</t>
  </si>
  <si>
    <t>VC Text Career Fair</t>
  </si>
  <si>
    <t>VC ASVC Women's History Month Events email</t>
  </si>
  <si>
    <t>OC Dean's List</t>
  </si>
  <si>
    <t>MC Cares Grant Invite Text</t>
  </si>
  <si>
    <t>Kim Korinke</t>
  </si>
  <si>
    <t>MC NACCC Survey</t>
  </si>
  <si>
    <t>MC Cares Grant</t>
  </si>
  <si>
    <t>Registrars</t>
  </si>
  <si>
    <t>VC Supporting AAPI</t>
  </si>
  <si>
    <t>MC NACCC Survey Re-Send</t>
  </si>
  <si>
    <t>mc</t>
  </si>
  <si>
    <t>OC Online Learning Help</t>
  </si>
  <si>
    <t>all OC students</t>
  </si>
  <si>
    <t>VC Text Academic Standing Workshop</t>
  </si>
  <si>
    <t>3/34/2021</t>
  </si>
  <si>
    <t>Alex Yepez</t>
  </si>
  <si>
    <t>MC Covid-19 Survey</t>
  </si>
  <si>
    <t>all MC students</t>
  </si>
  <si>
    <t>VC EAC Newsletter</t>
  </si>
  <si>
    <t>Shirley Ruiz</t>
  </si>
  <si>
    <t>VC Grad Letter</t>
  </si>
  <si>
    <t xml:space="preserve">Libby Fatta </t>
  </si>
  <si>
    <t>Continuing Students DW</t>
  </si>
  <si>
    <t>DW Vaccination Information email</t>
  </si>
  <si>
    <t>VC Text Pirate Resources Event</t>
  </si>
  <si>
    <t>VC MEChA Cesar Chavez Day</t>
  </si>
  <si>
    <t>MC Grad Letter</t>
  </si>
  <si>
    <t>Kristen Robinson</t>
  </si>
  <si>
    <t xml:space="preserve">VC Diversity Fest </t>
  </si>
  <si>
    <t xml:space="preserve">OC Multicultural Week </t>
  </si>
  <si>
    <t>VC COVID-19 Grant Communication - 1 - 4/9</t>
  </si>
  <si>
    <t>VC Text Pirate Resources Event Reminder</t>
  </si>
  <si>
    <t xml:space="preserve">targeted </t>
  </si>
  <si>
    <t>VC COVID-19 Grant Communication - 2 - 4/13</t>
  </si>
  <si>
    <t>OC Student Town Hall</t>
  </si>
  <si>
    <t>James Shuelke</t>
  </si>
  <si>
    <t>OC Text Dean's List Event</t>
  </si>
  <si>
    <t>Compressed (16-week semester) Survey</t>
  </si>
  <si>
    <t>VC COVID-19 Grant Communication - 3 - 4/19</t>
  </si>
  <si>
    <t>VC Student Activities Week of 4/19</t>
  </si>
  <si>
    <t>OC Cal Promise CI Program</t>
  </si>
  <si>
    <t>Student Elections: Vote Electronically 4/20 - 4/21</t>
  </si>
  <si>
    <t>Patii Blair</t>
  </si>
  <si>
    <t>OC Student Survey and Town Hall</t>
  </si>
  <si>
    <t>Reminder - Compressed (16-week semester) Instructional Calendar Survey</t>
  </si>
  <si>
    <t>VC Basic Needs Food Pantry Event 4/27</t>
  </si>
  <si>
    <t>VC Grad Email</t>
  </si>
  <si>
    <t>VC Spring Student Forum</t>
  </si>
  <si>
    <t>Cont. Students w/ less than 90 units &amp; Middle HS Registration</t>
  </si>
  <si>
    <t>VC Text PA Ada and the Engine Live Stream</t>
  </si>
  <si>
    <t>michelle shearer</t>
  </si>
  <si>
    <t>OC Angela Davis Speaks</t>
  </si>
  <si>
    <t>VC Cadet Hiring</t>
  </si>
  <si>
    <t>Blair Gilbertson</t>
  </si>
  <si>
    <t>OC Angela Davis Speaks (Rescheduled)</t>
  </si>
  <si>
    <t>MC Well done and Congratulations Email</t>
  </si>
  <si>
    <t>John Loprieno/Mary Rees</t>
  </si>
  <si>
    <t>VC De-stress for success &amp; Facilities Plan Survey</t>
  </si>
  <si>
    <t>Libby Fatta, Sue Royer</t>
  </si>
  <si>
    <t xml:space="preserve">VC Text PA Pandora's Box </t>
  </si>
  <si>
    <t>Michele Shearer</t>
  </si>
  <si>
    <t xml:space="preserve">Patti Blair </t>
  </si>
  <si>
    <t>VC EAC Survey</t>
  </si>
  <si>
    <t>MC Author C Pam Zhang</t>
  </si>
  <si>
    <t>Discover Our Resources for Veterans</t>
  </si>
  <si>
    <t>Why Wait? Discover Our Open Classes</t>
  </si>
  <si>
    <t>Reminder: Wednesday’s Angela Davis Event</t>
  </si>
  <si>
    <t xml:space="preserve">Take the Next Step: Register for Classes Today! </t>
  </si>
  <si>
    <t>Continue learning–Discover Our Open Summer &amp; Fall Classes</t>
  </si>
  <si>
    <t>Keep Your Education Going! Discover Our Open Summer &amp; Fall Classes</t>
  </si>
  <si>
    <t>VC Weekly Email</t>
  </si>
  <si>
    <t>Jeanne Tanner, Sue Royer</t>
  </si>
  <si>
    <t xml:space="preserve">VC Grad Letter </t>
  </si>
  <si>
    <t>VC Text PA May Concert</t>
  </si>
  <si>
    <t>Summer Session Begins May 24</t>
  </si>
  <si>
    <t xml:space="preserve">VC Text - Zero Cost Textbooks </t>
  </si>
  <si>
    <t>VC Text - Return to Campus Survey</t>
  </si>
  <si>
    <t>VCCCD Student Survey on the COVID-19 Vaccine</t>
  </si>
  <si>
    <t>VC Text - Basic Needs</t>
  </si>
  <si>
    <t>VC Text - Zero Textbook Costs</t>
  </si>
  <si>
    <t>Student Newsletter: Post Graduation Info</t>
  </si>
  <si>
    <t>OC Vaccine Clinic</t>
  </si>
  <si>
    <t>VC Text - Summer Drive Thru Food Pantry</t>
  </si>
  <si>
    <t>libby fatta</t>
  </si>
  <si>
    <t>MC Tutoring Email</t>
  </si>
  <si>
    <t>Jeanne Tanner, Damien Pena</t>
  </si>
  <si>
    <t>MC Be a Peer Mentor email</t>
  </si>
  <si>
    <t>Stephanie Caranica</t>
  </si>
  <si>
    <t>MC Get a Peer Mentor email</t>
  </si>
  <si>
    <t xml:space="preserve">  </t>
  </si>
  <si>
    <t>September - National Voter Registration Month</t>
  </si>
  <si>
    <t>September 27, 2022 - National Voter Registration Day (4th Tuesday in September)</t>
  </si>
  <si>
    <t>November 8, 2022 National Elections</t>
  </si>
  <si>
    <t>July - National Minority Mental Health Month - Promote via Email, Social Media, College Events</t>
  </si>
  <si>
    <t>July - Summer Classes: Practice Good Mental Health Strategies - Promote via Email and Social Media</t>
  </si>
  <si>
    <t xml:space="preserve">September - National Alcohol and Drug Addiction Recovery Month </t>
  </si>
  <si>
    <t>September - Mental Health Counselor Profiles - Promote via Email and Social Media</t>
  </si>
  <si>
    <t>September - Group Profile - Promote via Email and Social Media</t>
  </si>
  <si>
    <t>September 4-10 National Suicide Prevention Week - Promote via Email, Text, Social Media, College Events</t>
  </si>
  <si>
    <t>September 10 - World Suicide Prevention Day</t>
  </si>
  <si>
    <t>October - National Depression and Mental Health Screening Month - Promote via Email, Text, Social Media, College Events</t>
  </si>
  <si>
    <t>October - Mental Health Counselor Profiles - Promote via Email and Social Media</t>
  </si>
  <si>
    <t>October - Group Profile - Promote via Email and Social Media</t>
  </si>
  <si>
    <t>October 2-8 - Mental Illness Awareness Week - Promote via Social Media and College Events</t>
  </si>
  <si>
    <t>October 6 - National Depression Screening Day - Promote via Social Media and College Events</t>
  </si>
  <si>
    <t>October 10 - World Mental Health Day - Promote via Social Media and College Events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</si>
</sst>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_(* #,##0_);_(* \(#,##0\);_(* &quot;-&quot;??_);_(@_)"/>
    <numFmt numFmtId="166" formatCode="0.0%"/>
  </numFmts>
  <fonts count="62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000000"/>
      <name val="Calibri"/>
      <charset val="1"/>
    </font>
    <font>
      <sz val="11"/>
      <name val="Calibri"/>
      <family val="2"/>
      <scheme val="minor"/>
    </font>
    <font>
      <sz val="10"/>
      <name val="Calibri"/>
    </font>
    <font>
      <sz val="10"/>
      <color theme="1"/>
      <name val="Calibri"/>
    </font>
    <font>
      <sz val="10"/>
      <color rgb="FF000000"/>
      <name val="Calibri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charset val="1"/>
    </font>
    <font>
      <b/>
      <sz val="11"/>
      <name val="Calibri"/>
      <family val="2"/>
      <scheme val="minor"/>
    </font>
    <font>
      <sz val="11"/>
      <name val="OpenSans"/>
      <charset val="1"/>
    </font>
    <font>
      <b/>
      <sz val="12"/>
      <color theme="1"/>
      <name val="Calibri"/>
    </font>
    <font>
      <sz val="11"/>
      <color theme="1"/>
      <name val="Calibri"/>
    </font>
    <font>
      <b/>
      <sz val="10"/>
      <name val="Calibri"/>
    </font>
    <font>
      <sz val="11"/>
      <color rgb="FF000000"/>
      <name val="Calibri"/>
    </font>
    <font>
      <i/>
      <sz val="11"/>
      <color rgb="FF7F7F7F"/>
      <name val="Calibri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color rgb="FF000000"/>
      <name val="Calibri"/>
    </font>
    <font>
      <sz val="10"/>
      <name val="Calibri"/>
      <family val="2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b/>
      <sz val="18"/>
      <color theme="1"/>
      <name val="Calibri"/>
    </font>
    <font>
      <sz val="12"/>
      <color theme="1"/>
      <name val="Calibri"/>
      <family val="2"/>
      <scheme val="minor"/>
    </font>
    <font>
      <b/>
      <sz val="11"/>
      <color rgb="FF000000"/>
      <name val="Calibri"/>
      <charset val="1"/>
    </font>
    <font>
      <sz val="8"/>
      <color theme="1"/>
      <name val="Helvetica"/>
      <charset val="1"/>
    </font>
    <font>
      <sz val="10"/>
      <color rgb="FF000000"/>
      <name val="Helvetica Neue"/>
      <charset val="1"/>
    </font>
    <font>
      <sz val="11"/>
      <color rgb="FF444444"/>
      <name val="Calibri"/>
      <family val="2"/>
      <charset val="1"/>
    </font>
    <font>
      <b/>
      <sz val="18"/>
      <color rgb="FF000000"/>
      <name val="Calibri"/>
    </font>
    <font>
      <b/>
      <sz val="14"/>
      <color rgb="FF000000"/>
      <name val="Calibri"/>
    </font>
    <font>
      <b/>
      <sz val="12"/>
      <color rgb="FF000000"/>
      <name val="Calibri"/>
    </font>
    <font>
      <sz val="8"/>
      <color rgb="FF000000"/>
      <name val="Calibri"/>
    </font>
    <font>
      <sz val="12"/>
      <color rgb="FF000000"/>
      <name val="Calibri"/>
    </font>
    <font>
      <sz val="9"/>
      <color rgb="FF000000"/>
      <name val="Calibri"/>
    </font>
    <font>
      <sz val="10"/>
      <color rgb="FF000000"/>
      <name val="Tahoma"/>
      <charset val="1"/>
    </font>
    <font>
      <i/>
      <sz val="11"/>
      <color rgb="FF7F7F7F"/>
      <name val="Calibri"/>
      <family val="2"/>
      <scheme val="minor"/>
    </font>
    <font>
      <sz val="12"/>
      <color rgb="FF322B2C"/>
      <name val="Calibri"/>
    </font>
    <font>
      <sz val="11"/>
      <color rgb="FF444444"/>
      <name val="Calibri"/>
      <charset val="1"/>
    </font>
    <font>
      <i/>
      <sz val="10"/>
      <color rgb="FF7F7F7F"/>
      <name val="Calibri"/>
      <scheme val="minor"/>
    </font>
    <font>
      <sz val="10"/>
      <color rgb="FF000000"/>
      <name val="Calibri"/>
      <charset val="1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charset val="1"/>
    </font>
    <font>
      <sz val="10"/>
      <color rgb="FF322B2C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theme="1"/>
      <name val="Calibri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</font>
    <font>
      <i/>
      <sz val="10"/>
      <color rgb="FF000000"/>
      <name val="Calibri"/>
    </font>
    <font>
      <i/>
      <sz val="10"/>
      <color rgb="FF000000"/>
      <name val="Calibri"/>
      <family val="2"/>
    </font>
    <font>
      <i/>
      <sz val="10"/>
      <name val="Calibri"/>
      <family val="2"/>
      <scheme val="minor"/>
    </font>
    <font>
      <i/>
      <sz val="10"/>
      <name val="Calibri"/>
    </font>
    <font>
      <i/>
      <sz val="10"/>
      <name val="Calibri"/>
      <family val="2"/>
    </font>
    <font>
      <sz val="10"/>
      <color rgb="FF212529"/>
      <name val="Calibri"/>
    </font>
    <font>
      <sz val="10"/>
      <color rgb="FF444444"/>
      <name val="Calibri"/>
      <family val="2"/>
      <charset val="1"/>
    </font>
    <font>
      <b/>
      <sz val="10"/>
      <color rgb="FF000000"/>
      <name val="Calibri"/>
      <charset val="1"/>
    </font>
    <font>
      <i/>
      <sz val="10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272727"/>
      <name val="Calibri"/>
    </font>
    <font>
      <sz val="10"/>
      <color rgb="FF272727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B1D7D1"/>
        <bgColor indexed="64"/>
      </patternFill>
    </fill>
    <fill>
      <patternFill patternType="solid">
        <fgColor rgb="FFD6F7F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7E6E6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rgb="FFFFFEF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E2EFDA"/>
        <bgColor indexed="64"/>
      </patternFill>
    </fill>
    <fill>
      <patternFill patternType="solid">
        <fgColor rgb="FFFFF2CC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0" tint="-0.499984740745262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808080"/>
      </left>
      <right style="thin">
        <color rgb="FF000000"/>
      </right>
      <top style="thin">
        <color rgb="FF808080"/>
      </top>
      <bottom/>
      <diagonal/>
    </border>
    <border>
      <left style="thin">
        <color rgb="FF000000"/>
      </left>
      <right style="thin">
        <color rgb="FF000000"/>
      </right>
      <top style="thin">
        <color rgb="FF808080"/>
      </top>
      <bottom/>
      <diagonal/>
    </border>
    <border>
      <left style="thin">
        <color rgb="FF000000"/>
      </left>
      <right style="thin">
        <color rgb="FF808080"/>
      </right>
      <top style="thin">
        <color rgb="FF808080"/>
      </top>
      <bottom/>
      <diagonal/>
    </border>
    <border>
      <left style="medium">
        <color rgb="FF808080"/>
      </left>
      <right/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 style="medium">
        <color rgb="FF808080"/>
      </bottom>
      <diagonal/>
    </border>
    <border>
      <left/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thin">
        <color rgb="FF000000"/>
      </right>
      <top style="medium">
        <color rgb="FF808080"/>
      </top>
      <bottom style="medium">
        <color rgb="FF808080"/>
      </bottom>
      <diagonal/>
    </border>
    <border>
      <left style="thin">
        <color rgb="FF000000"/>
      </left>
      <right style="thin">
        <color rgb="FF000000"/>
      </right>
      <top style="medium">
        <color rgb="FF808080"/>
      </top>
      <bottom style="medium">
        <color rgb="FF808080"/>
      </bottom>
      <diagonal/>
    </border>
    <border>
      <left style="thin">
        <color rgb="FF000000"/>
      </left>
      <right/>
      <top style="medium">
        <color rgb="FF808080"/>
      </top>
      <bottom style="medium">
        <color rgb="FF808080"/>
      </bottom>
      <diagonal/>
    </border>
    <border>
      <left/>
      <right style="thin">
        <color rgb="FF000000"/>
      </right>
      <top style="medium">
        <color rgb="FF808080"/>
      </top>
      <bottom style="medium">
        <color rgb="FF808080"/>
      </bottom>
      <diagonal/>
    </border>
    <border>
      <left style="thin">
        <color rgb="FF00000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/>
      <right/>
      <top style="medium">
        <color rgb="FF808080"/>
      </top>
      <bottom/>
      <diagonal/>
    </border>
    <border>
      <left style="medium">
        <color rgb="FF808080"/>
      </left>
      <right/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  <border>
      <left style="medium">
        <color rgb="FF808080"/>
      </left>
      <right/>
      <top/>
      <bottom style="medium">
        <color rgb="FF808080"/>
      </bottom>
      <diagonal/>
    </border>
    <border>
      <left/>
      <right/>
      <top/>
      <bottom style="medium">
        <color rgb="FF808080"/>
      </bottom>
      <diagonal/>
    </border>
    <border>
      <left/>
      <right style="medium">
        <color rgb="FF808080"/>
      </right>
      <top/>
      <bottom style="medium">
        <color rgb="FF808080"/>
      </bottom>
      <diagonal/>
    </border>
    <border>
      <left style="medium">
        <color rgb="FF808080"/>
      </left>
      <right/>
      <top/>
      <bottom/>
      <diagonal/>
    </border>
    <border>
      <left/>
      <right style="medium">
        <color rgb="FF808080"/>
      </right>
      <top/>
      <bottom/>
      <diagonal/>
    </border>
    <border>
      <left/>
      <right/>
      <top style="thin">
        <color rgb="FFBFBFBF"/>
      </top>
      <bottom style="medium">
        <color rgb="FFBFBFBF"/>
      </bottom>
      <diagonal/>
    </border>
    <border>
      <left/>
      <right/>
      <top style="thin">
        <color rgb="FFBFBFBF"/>
      </top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315">
    <xf numFmtId="0" fontId="0" fillId="0" borderId="0" xfId="0"/>
    <xf numFmtId="0" fontId="0" fillId="0" borderId="8" xfId="0" applyBorder="1"/>
    <xf numFmtId="0" fontId="0" fillId="6" borderId="8" xfId="0" applyFill="1" applyBorder="1"/>
    <xf numFmtId="0" fontId="2" fillId="9" borderId="4" xfId="0" applyFont="1" applyFill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6" fillId="0" borderId="8" xfId="0" applyFont="1" applyBorder="1"/>
    <xf numFmtId="18" fontId="4" fillId="0" borderId="8" xfId="0" applyNumberFormat="1" applyFont="1" applyBorder="1" applyAlignment="1">
      <alignment horizontal="left"/>
    </xf>
    <xf numFmtId="0" fontId="4" fillId="0" borderId="8" xfId="0" applyFont="1" applyBorder="1" applyAlignment="1">
      <alignment horizontal="right"/>
    </xf>
    <xf numFmtId="0" fontId="7" fillId="6" borderId="8" xfId="0" applyFont="1" applyFill="1" applyBorder="1"/>
    <xf numFmtId="0" fontId="0" fillId="0" borderId="19" xfId="0" applyBorder="1"/>
    <xf numFmtId="0" fontId="0" fillId="0" borderId="0" xfId="0" applyAlignment="1">
      <alignment horizontal="right"/>
    </xf>
    <xf numFmtId="0" fontId="4" fillId="6" borderId="8" xfId="0" applyFont="1" applyFill="1" applyBorder="1" applyAlignment="1">
      <alignment horizontal="left"/>
    </xf>
    <xf numFmtId="0" fontId="0" fillId="6" borderId="0" xfId="0" applyFill="1"/>
    <xf numFmtId="0" fontId="0" fillId="6" borderId="27" xfId="0" applyFill="1" applyBorder="1"/>
    <xf numFmtId="0" fontId="0" fillId="0" borderId="27" xfId="0" applyBorder="1"/>
    <xf numFmtId="0" fontId="0" fillId="6" borderId="22" xfId="0" applyFill="1" applyBorder="1" applyAlignment="1">
      <alignment wrapText="1"/>
    </xf>
    <xf numFmtId="0" fontId="0" fillId="0" borderId="28" xfId="0" applyBorder="1" applyAlignment="1">
      <alignment wrapText="1"/>
    </xf>
    <xf numFmtId="0" fontId="0" fillId="0" borderId="22" xfId="0" applyBorder="1" applyAlignment="1">
      <alignment wrapText="1"/>
    </xf>
    <xf numFmtId="0" fontId="0" fillId="14" borderId="0" xfId="0" applyFill="1"/>
    <xf numFmtId="0" fontId="4" fillId="6" borderId="12" xfId="0" applyFont="1" applyFill="1" applyBorder="1" applyAlignment="1">
      <alignment horizontal="left"/>
    </xf>
    <xf numFmtId="0" fontId="4" fillId="0" borderId="0" xfId="0" applyFont="1"/>
    <xf numFmtId="16" fontId="4" fillId="0" borderId="0" xfId="0" applyNumberFormat="1" applyFont="1"/>
    <xf numFmtId="0" fontId="4" fillId="6" borderId="0" xfId="0" applyFont="1" applyFill="1" applyAlignment="1">
      <alignment horizontal="left"/>
    </xf>
    <xf numFmtId="0" fontId="4" fillId="0" borderId="8" xfId="0" applyFont="1" applyBorder="1"/>
    <xf numFmtId="0" fontId="4" fillId="6" borderId="8" xfId="0" applyFont="1" applyFill="1" applyBorder="1"/>
    <xf numFmtId="0" fontId="4" fillId="0" borderId="8" xfId="0" applyFont="1" applyBorder="1" applyAlignment="1">
      <alignment wrapText="1"/>
    </xf>
    <xf numFmtId="0" fontId="9" fillId="0" borderId="8" xfId="0" applyFont="1" applyBorder="1"/>
    <xf numFmtId="18" fontId="9" fillId="0" borderId="8" xfId="0" applyNumberFormat="1" applyFont="1" applyBorder="1"/>
    <xf numFmtId="18" fontId="4" fillId="0" borderId="8" xfId="0" applyNumberFormat="1" applyFont="1" applyBorder="1"/>
    <xf numFmtId="0" fontId="4" fillId="10" borderId="8" xfId="0" applyFont="1" applyFill="1" applyBorder="1"/>
    <xf numFmtId="0" fontId="4" fillId="0" borderId="19" xfId="0" applyFont="1" applyBorder="1"/>
    <xf numFmtId="0" fontId="4" fillId="0" borderId="20" xfId="0" applyFont="1" applyBorder="1"/>
    <xf numFmtId="0" fontId="4" fillId="0" borderId="12" xfId="0" applyFont="1" applyBorder="1"/>
    <xf numFmtId="18" fontId="4" fillId="6" borderId="8" xfId="0" applyNumberFormat="1" applyFont="1" applyFill="1" applyBorder="1"/>
    <xf numFmtId="0" fontId="4" fillId="6" borderId="0" xfId="0" applyFont="1" applyFill="1"/>
    <xf numFmtId="0" fontId="4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/>
    </xf>
    <xf numFmtId="0" fontId="4" fillId="0" borderId="18" xfId="0" applyFont="1" applyBorder="1" applyAlignment="1">
      <alignment wrapText="1"/>
    </xf>
    <xf numFmtId="0" fontId="4" fillId="0" borderId="18" xfId="0" applyFont="1" applyBorder="1"/>
    <xf numFmtId="0" fontId="4" fillId="0" borderId="20" xfId="0" applyFont="1" applyBorder="1" applyAlignment="1">
      <alignment wrapText="1"/>
    </xf>
    <xf numFmtId="16" fontId="4" fillId="0" borderId="8" xfId="0" applyNumberFormat="1" applyFont="1" applyBorder="1"/>
    <xf numFmtId="0" fontId="4" fillId="11" borderId="8" xfId="0" applyFont="1" applyFill="1" applyBorder="1"/>
    <xf numFmtId="15" fontId="4" fillId="0" borderId="8" xfId="0" applyNumberFormat="1" applyFont="1" applyBorder="1"/>
    <xf numFmtId="0" fontId="4" fillId="6" borderId="20" xfId="0" applyFont="1" applyFill="1" applyBorder="1"/>
    <xf numFmtId="0" fontId="4" fillId="0" borderId="25" xfId="0" applyFont="1" applyBorder="1"/>
    <xf numFmtId="0" fontId="4" fillId="6" borderId="8" xfId="0" applyFont="1" applyFill="1" applyBorder="1" applyAlignment="1">
      <alignment horizontal="right"/>
    </xf>
    <xf numFmtId="0" fontId="4" fillId="0" borderId="23" xfId="0" applyFont="1" applyBorder="1"/>
    <xf numFmtId="0" fontId="10" fillId="0" borderId="8" xfId="0" applyFont="1" applyBorder="1" applyAlignment="1">
      <alignment wrapText="1"/>
    </xf>
    <xf numFmtId="0" fontId="10" fillId="0" borderId="0" xfId="0" applyFont="1" applyAlignment="1">
      <alignment wrapText="1"/>
    </xf>
    <xf numFmtId="0" fontId="4" fillId="0" borderId="21" xfId="0" applyFont="1" applyBorder="1"/>
    <xf numFmtId="0" fontId="4" fillId="0" borderId="22" xfId="0" applyFont="1" applyBorder="1"/>
    <xf numFmtId="0" fontId="4" fillId="6" borderId="12" xfId="0" applyFont="1" applyFill="1" applyBorder="1"/>
    <xf numFmtId="18" fontId="4" fillId="0" borderId="18" xfId="0" applyNumberFormat="1" applyFont="1" applyBorder="1"/>
    <xf numFmtId="0" fontId="9" fillId="6" borderId="19" xfId="0" applyFont="1" applyFill="1" applyBorder="1"/>
    <xf numFmtId="0" fontId="4" fillId="6" borderId="24" xfId="0" applyFont="1" applyFill="1" applyBorder="1"/>
    <xf numFmtId="0" fontId="4" fillId="6" borderId="19" xfId="0" applyFont="1" applyFill="1" applyBorder="1"/>
    <xf numFmtId="0" fontId="9" fillId="6" borderId="8" xfId="0" applyFont="1" applyFill="1" applyBorder="1"/>
    <xf numFmtId="0" fontId="9" fillId="6" borderId="0" xfId="0" applyFont="1" applyFill="1"/>
    <xf numFmtId="0" fontId="4" fillId="0" borderId="12" xfId="0" applyFont="1" applyBorder="1" applyAlignment="1">
      <alignment horizontal="left"/>
    </xf>
    <xf numFmtId="0" fontId="4" fillId="6" borderId="22" xfId="0" applyFont="1" applyFill="1" applyBorder="1"/>
    <xf numFmtId="18" fontId="4" fillId="0" borderId="21" xfId="0" applyNumberFormat="1" applyFont="1" applyBorder="1"/>
    <xf numFmtId="0" fontId="4" fillId="0" borderId="26" xfId="0" applyFont="1" applyBorder="1"/>
    <xf numFmtId="0" fontId="10" fillId="0" borderId="19" xfId="0" applyFont="1" applyBorder="1" applyAlignment="1">
      <alignment wrapText="1"/>
    </xf>
    <xf numFmtId="0" fontId="4" fillId="6" borderId="23" xfId="0" applyFont="1" applyFill="1" applyBorder="1"/>
    <xf numFmtId="0" fontId="10" fillId="0" borderId="12" xfId="0" applyFont="1" applyBorder="1" applyAlignment="1">
      <alignment wrapText="1"/>
    </xf>
    <xf numFmtId="0" fontId="4" fillId="0" borderId="0" xfId="0" applyFont="1" applyAlignment="1">
      <alignment horizontal="right"/>
    </xf>
    <xf numFmtId="2" fontId="4" fillId="0" borderId="8" xfId="0" applyNumberFormat="1" applyFont="1" applyBorder="1"/>
    <xf numFmtId="0" fontId="4" fillId="0" borderId="20" xfId="0" applyFont="1" applyBorder="1" applyAlignment="1">
      <alignment horizontal="left"/>
    </xf>
    <xf numFmtId="1" fontId="4" fillId="0" borderId="8" xfId="0" applyNumberFormat="1" applyFont="1" applyBorder="1"/>
    <xf numFmtId="0" fontId="11" fillId="4" borderId="16" xfId="0" applyFont="1" applyFill="1" applyBorder="1"/>
    <xf numFmtId="0" fontId="11" fillId="4" borderId="0" xfId="0" applyFont="1" applyFill="1" applyAlignment="1">
      <alignment horizontal="center"/>
    </xf>
    <xf numFmtId="0" fontId="11" fillId="4" borderId="17" xfId="0" applyFont="1" applyFill="1" applyBorder="1"/>
    <xf numFmtId="0" fontId="11" fillId="5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 wrapText="1"/>
    </xf>
    <xf numFmtId="0" fontId="11" fillId="8" borderId="4" xfId="0" applyFont="1" applyFill="1" applyBorder="1" applyAlignment="1">
      <alignment horizontal="center"/>
    </xf>
    <xf numFmtId="0" fontId="11" fillId="9" borderId="4" xfId="0" applyFont="1" applyFill="1" applyBorder="1" applyAlignment="1">
      <alignment horizontal="center"/>
    </xf>
    <xf numFmtId="0" fontId="11" fillId="0" borderId="8" xfId="0" applyFont="1" applyBorder="1" applyAlignment="1">
      <alignment horizontal="center" wrapText="1"/>
    </xf>
    <xf numFmtId="0" fontId="11" fillId="0" borderId="8" xfId="0" applyFont="1" applyBorder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4" fillId="6" borderId="8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 wrapText="1"/>
    </xf>
    <xf numFmtId="0" fontId="11" fillId="6" borderId="12" xfId="0" applyFont="1" applyFill="1" applyBorder="1" applyAlignment="1">
      <alignment horizontal="center"/>
    </xf>
    <xf numFmtId="0" fontId="11" fillId="6" borderId="12" xfId="0" applyFont="1" applyFill="1" applyBorder="1" applyAlignment="1">
      <alignment horizontal="center" vertical="center"/>
    </xf>
    <xf numFmtId="0" fontId="11" fillId="4" borderId="7" xfId="0" applyFont="1" applyFill="1" applyBorder="1"/>
    <xf numFmtId="0" fontId="11" fillId="4" borderId="0" xfId="0" applyFont="1" applyFill="1" applyAlignment="1">
      <alignment horizontal="center" wrapText="1"/>
    </xf>
    <xf numFmtId="0" fontId="11" fillId="4" borderId="6" xfId="0" applyFont="1" applyFill="1" applyBorder="1"/>
    <xf numFmtId="0" fontId="9" fillId="6" borderId="12" xfId="0" applyFont="1" applyFill="1" applyBorder="1" applyAlignment="1">
      <alignment horizontal="left"/>
    </xf>
    <xf numFmtId="0" fontId="4" fillId="6" borderId="21" xfId="0" applyFont="1" applyFill="1" applyBorder="1" applyAlignment="1">
      <alignment horizontal="left" wrapText="1"/>
    </xf>
    <xf numFmtId="0" fontId="4" fillId="6" borderId="8" xfId="0" applyFont="1" applyFill="1" applyBorder="1" applyAlignment="1">
      <alignment horizontal="left" wrapText="1"/>
    </xf>
    <xf numFmtId="0" fontId="4" fillId="6" borderId="20" xfId="0" applyFont="1" applyFill="1" applyBorder="1" applyAlignment="1">
      <alignment horizontal="left" wrapText="1"/>
    </xf>
    <xf numFmtId="0" fontId="4" fillId="6" borderId="8" xfId="0" applyFont="1" applyFill="1" applyBorder="1" applyAlignment="1">
      <alignment horizontal="left" vertical="center"/>
    </xf>
    <xf numFmtId="0" fontId="4" fillId="6" borderId="12" xfId="0" applyFont="1" applyFill="1" applyBorder="1" applyAlignment="1">
      <alignment horizontal="left" wrapText="1"/>
    </xf>
    <xf numFmtId="0" fontId="11" fillId="9" borderId="4" xfId="0" applyFont="1" applyFill="1" applyBorder="1" applyAlignment="1">
      <alignment horizontal="center" wrapText="1"/>
    </xf>
    <xf numFmtId="0" fontId="9" fillId="0" borderId="19" xfId="0" applyFont="1" applyBorder="1"/>
    <xf numFmtId="0" fontId="9" fillId="0" borderId="20" xfId="0" applyFont="1" applyBorder="1"/>
    <xf numFmtId="0" fontId="9" fillId="0" borderId="24" xfId="0" applyFont="1" applyBorder="1"/>
    <xf numFmtId="0" fontId="9" fillId="0" borderId="8" xfId="0" applyFont="1" applyBorder="1" applyAlignment="1">
      <alignment horizontal="left"/>
    </xf>
    <xf numFmtId="0" fontId="11" fillId="6" borderId="8" xfId="0" applyFont="1" applyFill="1" applyBorder="1" applyAlignment="1">
      <alignment horizontal="left" wrapText="1"/>
    </xf>
    <xf numFmtId="0" fontId="11" fillId="6" borderId="8" xfId="0" applyFont="1" applyFill="1" applyBorder="1" applyAlignment="1">
      <alignment horizontal="left"/>
    </xf>
    <xf numFmtId="0" fontId="11" fillId="6" borderId="8" xfId="0" applyFont="1" applyFill="1" applyBorder="1" applyAlignment="1">
      <alignment horizontal="left" vertical="center"/>
    </xf>
    <xf numFmtId="18" fontId="4" fillId="6" borderId="8" xfId="0" applyNumberFormat="1" applyFont="1" applyFill="1" applyBorder="1" applyAlignment="1">
      <alignment horizontal="left"/>
    </xf>
    <xf numFmtId="20" fontId="4" fillId="6" borderId="25" xfId="0" applyNumberFormat="1" applyFont="1" applyFill="1" applyBorder="1" applyAlignment="1">
      <alignment horizontal="left"/>
    </xf>
    <xf numFmtId="0" fontId="4" fillId="6" borderId="25" xfId="0" applyFont="1" applyFill="1" applyBorder="1" applyAlignment="1">
      <alignment horizontal="left"/>
    </xf>
    <xf numFmtId="0" fontId="11" fillId="4" borderId="24" xfId="0" applyFont="1" applyFill="1" applyBorder="1" applyAlignment="1">
      <alignment horizontal="center"/>
    </xf>
    <xf numFmtId="0" fontId="11" fillId="4" borderId="25" xfId="0" applyFont="1" applyFill="1" applyBorder="1" applyAlignment="1">
      <alignment horizontal="center" wrapText="1"/>
    </xf>
    <xf numFmtId="0" fontId="4" fillId="6" borderId="18" xfId="0" applyFont="1" applyFill="1" applyBorder="1" applyAlignment="1">
      <alignment horizontal="left"/>
    </xf>
    <xf numFmtId="0" fontId="4" fillId="6" borderId="21" xfId="0" applyFont="1" applyFill="1" applyBorder="1" applyAlignment="1">
      <alignment horizontal="left"/>
    </xf>
    <xf numFmtId="0" fontId="9" fillId="0" borderId="22" xfId="0" applyFont="1" applyBorder="1"/>
    <xf numFmtId="0" fontId="9" fillId="0" borderId="12" xfId="0" applyFont="1" applyBorder="1"/>
    <xf numFmtId="0" fontId="4" fillId="6" borderId="12" xfId="0" applyFont="1" applyFill="1" applyBorder="1" applyAlignment="1">
      <alignment horizontal="center" wrapText="1"/>
    </xf>
    <xf numFmtId="0" fontId="4" fillId="6" borderId="8" xfId="0" applyFont="1" applyFill="1" applyBorder="1" applyAlignment="1">
      <alignment horizontal="center" wrapText="1"/>
    </xf>
    <xf numFmtId="0" fontId="4" fillId="6" borderId="18" xfId="0" applyFont="1" applyFill="1" applyBorder="1" applyAlignment="1">
      <alignment horizontal="center"/>
    </xf>
    <xf numFmtId="0" fontId="4" fillId="6" borderId="8" xfId="0" applyFont="1" applyFill="1" applyBorder="1" applyAlignment="1">
      <alignment horizontal="center" vertical="center"/>
    </xf>
    <xf numFmtId="0" fontId="4" fillId="6" borderId="12" xfId="0" applyFont="1" applyFill="1" applyBorder="1" applyAlignment="1">
      <alignment horizontal="right"/>
    </xf>
    <xf numFmtId="0" fontId="11" fillId="6" borderId="21" xfId="0" applyFont="1" applyFill="1" applyBorder="1" applyAlignment="1">
      <alignment horizontal="left"/>
    </xf>
    <xf numFmtId="0" fontId="4" fillId="6" borderId="12" xfId="0" applyFont="1" applyFill="1" applyBorder="1" applyAlignment="1">
      <alignment wrapText="1"/>
    </xf>
    <xf numFmtId="0" fontId="11" fillId="6" borderId="12" xfId="0" applyFont="1" applyFill="1" applyBorder="1" applyAlignment="1">
      <alignment horizontal="left" wrapText="1"/>
    </xf>
    <xf numFmtId="0" fontId="11" fillId="6" borderId="12" xfId="0" applyFont="1" applyFill="1" applyBorder="1" applyAlignment="1">
      <alignment horizontal="left"/>
    </xf>
    <xf numFmtId="0" fontId="11" fillId="6" borderId="12" xfId="0" applyFont="1" applyFill="1" applyBorder="1" applyAlignment="1">
      <alignment horizontal="left" vertical="center"/>
    </xf>
    <xf numFmtId="0" fontId="4" fillId="6" borderId="18" xfId="0" applyFont="1" applyFill="1" applyBorder="1" applyAlignment="1">
      <alignment horizontal="right"/>
    </xf>
    <xf numFmtId="0" fontId="4" fillId="6" borderId="8" xfId="0" applyFont="1" applyFill="1" applyBorder="1" applyAlignment="1">
      <alignment wrapText="1"/>
    </xf>
    <xf numFmtId="0" fontId="4" fillId="6" borderId="8" xfId="0" applyFont="1" applyFill="1" applyBorder="1" applyAlignment="1">
      <alignment horizontal="right" wrapText="1"/>
    </xf>
    <xf numFmtId="0" fontId="4" fillId="6" borderId="8" xfId="0" applyFont="1" applyFill="1" applyBorder="1" applyAlignment="1">
      <alignment horizontal="right" vertical="center"/>
    </xf>
    <xf numFmtId="16" fontId="4" fillId="6" borderId="12" xfId="0" applyNumberFormat="1" applyFont="1" applyFill="1" applyBorder="1" applyAlignment="1">
      <alignment horizontal="right"/>
    </xf>
    <xf numFmtId="0" fontId="4" fillId="6" borderId="21" xfId="0" applyFont="1" applyFill="1" applyBorder="1" applyAlignment="1">
      <alignment horizontal="right"/>
    </xf>
    <xf numFmtId="0" fontId="4" fillId="6" borderId="12" xfId="0" applyFont="1" applyFill="1" applyBorder="1" applyAlignment="1">
      <alignment horizontal="right" wrapText="1"/>
    </xf>
    <xf numFmtId="0" fontId="4" fillId="6" borderId="12" xfId="0" applyFont="1" applyFill="1" applyBorder="1" applyAlignment="1">
      <alignment horizontal="right" vertical="center"/>
    </xf>
    <xf numFmtId="0" fontId="4" fillId="6" borderId="21" xfId="0" applyFont="1" applyFill="1" applyBorder="1"/>
    <xf numFmtId="0" fontId="4" fillId="6" borderId="12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right" vertical="center"/>
    </xf>
    <xf numFmtId="0" fontId="11" fillId="6" borderId="12" xfId="0" applyFont="1" applyFill="1" applyBorder="1" applyAlignment="1">
      <alignment wrapText="1"/>
    </xf>
    <xf numFmtId="0" fontId="11" fillId="6" borderId="8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 wrapText="1"/>
    </xf>
    <xf numFmtId="0" fontId="11" fillId="6" borderId="8" xfId="0" applyFont="1" applyFill="1" applyBorder="1"/>
    <xf numFmtId="0" fontId="11" fillId="6" borderId="8" xfId="0" applyFont="1" applyFill="1" applyBorder="1" applyAlignment="1">
      <alignment horizontal="center" vertical="center"/>
    </xf>
    <xf numFmtId="0" fontId="12" fillId="0" borderId="8" xfId="0" applyFont="1" applyBorder="1" applyAlignment="1">
      <alignment wrapText="1"/>
    </xf>
    <xf numFmtId="0" fontId="11" fillId="4" borderId="4" xfId="0" applyFont="1" applyFill="1" applyBorder="1"/>
    <xf numFmtId="0" fontId="11" fillId="4" borderId="5" xfId="0" applyFont="1" applyFill="1" applyBorder="1"/>
    <xf numFmtId="0" fontId="11" fillId="4" borderId="11" xfId="0" applyFont="1" applyFill="1" applyBorder="1"/>
    <xf numFmtId="0" fontId="2" fillId="4" borderId="4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16" borderId="10" xfId="0" applyFont="1" applyFill="1" applyBorder="1" applyAlignment="1">
      <alignment horizontal="left"/>
    </xf>
    <xf numFmtId="0" fontId="1" fillId="16" borderId="0" xfId="0" applyFont="1" applyFill="1"/>
    <xf numFmtId="0" fontId="1" fillId="0" borderId="0" xfId="0" applyFont="1"/>
    <xf numFmtId="0" fontId="2" fillId="16" borderId="8" xfId="0" applyFont="1" applyFill="1" applyBorder="1" applyAlignment="1">
      <alignment horizontal="left"/>
    </xf>
    <xf numFmtId="0" fontId="1" fillId="16" borderId="8" xfId="0" applyFont="1" applyFill="1" applyBorder="1"/>
    <xf numFmtId="0" fontId="2" fillId="4" borderId="8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 wrapText="1"/>
    </xf>
    <xf numFmtId="0" fontId="2" fillId="4" borderId="19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2" fontId="4" fillId="0" borderId="12" xfId="0" applyNumberFormat="1" applyFont="1" applyBorder="1"/>
    <xf numFmtId="0" fontId="4" fillId="0" borderId="12" xfId="0" applyFont="1" applyBorder="1" applyAlignment="1">
      <alignment wrapText="1"/>
    </xf>
    <xf numFmtId="0" fontId="4" fillId="0" borderId="22" xfId="0" applyFont="1" applyBorder="1" applyAlignment="1">
      <alignment horizontal="left"/>
    </xf>
    <xf numFmtId="0" fontId="11" fillId="6" borderId="20" xfId="0" applyFont="1" applyFill="1" applyBorder="1" applyAlignment="1">
      <alignment horizontal="center"/>
    </xf>
    <xf numFmtId="0" fontId="11" fillId="4" borderId="10" xfId="0" applyFont="1" applyFill="1" applyBorder="1" applyAlignment="1">
      <alignment horizontal="center" wrapText="1"/>
    </xf>
    <xf numFmtId="16" fontId="4" fillId="6" borderId="8" xfId="0" applyNumberFormat="1" applyFont="1" applyFill="1" applyBorder="1" applyAlignment="1">
      <alignment horizontal="center"/>
    </xf>
    <xf numFmtId="0" fontId="11" fillId="6" borderId="29" xfId="0" applyFont="1" applyFill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15" fillId="4" borderId="5" xfId="0" applyFont="1" applyFill="1" applyBorder="1" applyAlignment="1">
      <alignment horizontal="center" wrapText="1"/>
    </xf>
    <xf numFmtId="0" fontId="15" fillId="5" borderId="19" xfId="0" applyFont="1" applyFill="1" applyBorder="1" applyAlignment="1">
      <alignment horizontal="center"/>
    </xf>
    <xf numFmtId="0" fontId="15" fillId="7" borderId="19" xfId="0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 wrapText="1"/>
    </xf>
    <xf numFmtId="0" fontId="15" fillId="7" borderId="4" xfId="0" applyFont="1" applyFill="1" applyBorder="1" applyAlignment="1">
      <alignment horizontal="center" wrapText="1"/>
    </xf>
    <xf numFmtId="0" fontId="15" fillId="4" borderId="4" xfId="0" applyFont="1" applyFill="1" applyBorder="1" applyAlignment="1">
      <alignment horizontal="center"/>
    </xf>
    <xf numFmtId="0" fontId="15" fillId="7" borderId="19" xfId="0" applyFont="1" applyFill="1" applyBorder="1" applyAlignment="1">
      <alignment horizontal="center" wrapText="1"/>
    </xf>
    <xf numFmtId="0" fontId="14" fillId="0" borderId="8" xfId="0" applyFont="1" applyBorder="1"/>
    <xf numFmtId="0" fontId="15" fillId="0" borderId="8" xfId="0" applyFont="1" applyBorder="1" applyAlignment="1">
      <alignment horizontal="center" wrapText="1"/>
    </xf>
    <xf numFmtId="0" fontId="15" fillId="5" borderId="8" xfId="0" applyFont="1" applyFill="1" applyBorder="1" applyAlignment="1">
      <alignment horizontal="center"/>
    </xf>
    <xf numFmtId="0" fontId="15" fillId="7" borderId="8" xfId="0" applyFont="1" applyFill="1" applyBorder="1" applyAlignment="1">
      <alignment horizontal="center"/>
    </xf>
    <xf numFmtId="0" fontId="15" fillId="7" borderId="8" xfId="0" applyFont="1" applyFill="1" applyBorder="1" applyAlignment="1">
      <alignment horizontal="center" wrapText="1"/>
    </xf>
    <xf numFmtId="0" fontId="14" fillId="0" borderId="0" xfId="0" applyFont="1"/>
    <xf numFmtId="0" fontId="15" fillId="4" borderId="8" xfId="0" applyFont="1" applyFill="1" applyBorder="1"/>
    <xf numFmtId="0" fontId="16" fillId="6" borderId="8" xfId="0" applyFont="1" applyFill="1" applyBorder="1"/>
    <xf numFmtId="0" fontId="15" fillId="4" borderId="0" xfId="0" applyFont="1" applyFill="1" applyAlignment="1">
      <alignment horizontal="center" wrapText="1"/>
    </xf>
    <xf numFmtId="0" fontId="14" fillId="0" borderId="8" xfId="0" applyFont="1" applyBorder="1" applyAlignment="1">
      <alignment wrapText="1"/>
    </xf>
    <xf numFmtId="0" fontId="15" fillId="4" borderId="5" xfId="0" applyFont="1" applyFill="1" applyBorder="1" applyAlignment="1">
      <alignment horizontal="center"/>
    </xf>
    <xf numFmtId="0" fontId="15" fillId="4" borderId="5" xfId="0" applyFont="1" applyFill="1" applyBorder="1"/>
    <xf numFmtId="0" fontId="15" fillId="4" borderId="4" xfId="0" applyFont="1" applyFill="1" applyBorder="1" applyAlignment="1">
      <alignment horizontal="center" wrapText="1"/>
    </xf>
    <xf numFmtId="0" fontId="15" fillId="4" borderId="3" xfId="0" applyFont="1" applyFill="1" applyBorder="1" applyAlignment="1">
      <alignment horizontal="center" wrapText="1"/>
    </xf>
    <xf numFmtId="0" fontId="15" fillId="5" borderId="4" xfId="0" applyFont="1" applyFill="1" applyBorder="1" applyAlignment="1">
      <alignment horizontal="center"/>
    </xf>
    <xf numFmtId="0" fontId="15" fillId="7" borderId="4" xfId="0" applyFont="1" applyFill="1" applyBorder="1" applyAlignment="1">
      <alignment horizontal="center"/>
    </xf>
    <xf numFmtId="0" fontId="18" fillId="14" borderId="27" xfId="0" applyFont="1" applyFill="1" applyBorder="1"/>
    <xf numFmtId="0" fontId="0" fillId="14" borderId="8" xfId="0" applyFill="1" applyBorder="1"/>
    <xf numFmtId="0" fontId="0" fillId="6" borderId="8" xfId="0" applyFill="1" applyBorder="1" applyAlignment="1">
      <alignment wrapText="1"/>
    </xf>
    <xf numFmtId="0" fontId="0" fillId="0" borderId="8" xfId="0" applyBorder="1" applyAlignment="1">
      <alignment wrapText="1"/>
    </xf>
    <xf numFmtId="0" fontId="0" fillId="0" borderId="20" xfId="0" applyBorder="1"/>
    <xf numFmtId="0" fontId="3" fillId="0" borderId="8" xfId="0" applyFont="1" applyBorder="1" applyAlignment="1">
      <alignment wrapText="1"/>
    </xf>
    <xf numFmtId="0" fontId="0" fillId="0" borderId="19" xfId="0" applyBorder="1" applyAlignment="1">
      <alignment wrapText="1"/>
    </xf>
    <xf numFmtId="0" fontId="14" fillId="0" borderId="19" xfId="0" applyFont="1" applyBorder="1" applyAlignment="1">
      <alignment wrapText="1"/>
    </xf>
    <xf numFmtId="0" fontId="0" fillId="6" borderId="12" xfId="0" applyFill="1" applyBorder="1"/>
    <xf numFmtId="0" fontId="0" fillId="6" borderId="19" xfId="0" applyFill="1" applyBorder="1"/>
    <xf numFmtId="0" fontId="0" fillId="6" borderId="12" xfId="0" applyFill="1" applyBorder="1" applyAlignment="1">
      <alignment wrapText="1"/>
    </xf>
    <xf numFmtId="0" fontId="0" fillId="6" borderId="20" xfId="0" applyFill="1" applyBorder="1"/>
    <xf numFmtId="0" fontId="0" fillId="6" borderId="24" xfId="0" applyFill="1" applyBorder="1"/>
    <xf numFmtId="0" fontId="14" fillId="6" borderId="20" xfId="0" applyFont="1" applyFill="1" applyBorder="1" applyAlignment="1">
      <alignment wrapText="1"/>
    </xf>
    <xf numFmtId="0" fontId="0" fillId="0" borderId="20" xfId="0" applyBorder="1" applyAlignment="1">
      <alignment wrapText="1"/>
    </xf>
    <xf numFmtId="0" fontId="0" fillId="0" borderId="24" xfId="0" applyBorder="1" applyAlignment="1">
      <alignment wrapText="1"/>
    </xf>
    <xf numFmtId="0" fontId="0" fillId="14" borderId="18" xfId="0" applyFill="1" applyBorder="1"/>
    <xf numFmtId="0" fontId="0" fillId="6" borderId="19" xfId="0" applyFill="1" applyBorder="1" applyAlignment="1">
      <alignment wrapText="1"/>
    </xf>
    <xf numFmtId="0" fontId="2" fillId="4" borderId="18" xfId="0" applyFont="1" applyFill="1" applyBorder="1" applyAlignment="1">
      <alignment horizontal="center" vertical="center"/>
    </xf>
    <xf numFmtId="0" fontId="16" fillId="0" borderId="20" xfId="0" applyFont="1" applyBorder="1"/>
    <xf numFmtId="0" fontId="7" fillId="18" borderId="20" xfId="0" applyFont="1" applyFill="1" applyBorder="1"/>
    <xf numFmtId="0" fontId="7" fillId="18" borderId="22" xfId="0" applyFont="1" applyFill="1" applyBorder="1"/>
    <xf numFmtId="0" fontId="19" fillId="18" borderId="22" xfId="0" applyFont="1" applyFill="1" applyBorder="1"/>
    <xf numFmtId="0" fontId="7" fillId="0" borderId="22" xfId="0" applyFont="1" applyBorder="1"/>
    <xf numFmtId="0" fontId="16" fillId="0" borderId="12" xfId="0" applyFont="1" applyBorder="1"/>
    <xf numFmtId="0" fontId="5" fillId="18" borderId="22" xfId="0" applyFont="1" applyFill="1" applyBorder="1"/>
    <xf numFmtId="0" fontId="5" fillId="18" borderId="22" xfId="0" applyFont="1" applyFill="1" applyBorder="1" applyAlignment="1">
      <alignment wrapText="1"/>
    </xf>
    <xf numFmtId="0" fontId="16" fillId="0" borderId="0" xfId="0" applyFont="1"/>
    <xf numFmtId="0" fontId="7" fillId="0" borderId="20" xfId="0" applyFont="1" applyBorder="1"/>
    <xf numFmtId="0" fontId="21" fillId="18" borderId="20" xfId="0" applyFont="1" applyFill="1" applyBorder="1"/>
    <xf numFmtId="0" fontId="21" fillId="18" borderId="22" xfId="0" applyFont="1" applyFill="1" applyBorder="1"/>
    <xf numFmtId="0" fontId="16" fillId="0" borderId="27" xfId="0" applyFont="1" applyBorder="1"/>
    <xf numFmtId="0" fontId="19" fillId="0" borderId="22" xfId="0" applyFont="1" applyBorder="1"/>
    <xf numFmtId="0" fontId="16" fillId="0" borderId="24" xfId="0" applyFont="1" applyBorder="1"/>
    <xf numFmtId="0" fontId="15" fillId="18" borderId="20" xfId="0" applyFont="1" applyFill="1" applyBorder="1"/>
    <xf numFmtId="0" fontId="15" fillId="18" borderId="20" xfId="0" applyFont="1" applyFill="1" applyBorder="1" applyAlignment="1">
      <alignment wrapText="1"/>
    </xf>
    <xf numFmtId="0" fontId="22" fillId="18" borderId="20" xfId="0" applyFont="1" applyFill="1" applyBorder="1"/>
    <xf numFmtId="0" fontId="15" fillId="0" borderId="20" xfId="0" applyFont="1" applyBorder="1" applyAlignment="1">
      <alignment wrapText="1"/>
    </xf>
    <xf numFmtId="0" fontId="16" fillId="0" borderId="23" xfId="0" applyFont="1" applyBorder="1"/>
    <xf numFmtId="0" fontId="15" fillId="18" borderId="22" xfId="0" applyFont="1" applyFill="1" applyBorder="1"/>
    <xf numFmtId="0" fontId="15" fillId="18" borderId="22" xfId="0" applyFont="1" applyFill="1" applyBorder="1" applyAlignment="1">
      <alignment wrapText="1"/>
    </xf>
    <xf numFmtId="0" fontId="22" fillId="18" borderId="22" xfId="0" applyFont="1" applyFill="1" applyBorder="1"/>
    <xf numFmtId="0" fontId="5" fillId="18" borderId="20" xfId="0" applyFont="1" applyFill="1" applyBorder="1"/>
    <xf numFmtId="0" fontId="22" fillId="18" borderId="1" xfId="0" applyFont="1" applyFill="1" applyBorder="1"/>
    <xf numFmtId="0" fontId="15" fillId="18" borderId="13" xfId="0" applyFont="1" applyFill="1" applyBorder="1"/>
    <xf numFmtId="0" fontId="15" fillId="0" borderId="13" xfId="0" applyFont="1" applyBorder="1"/>
    <xf numFmtId="0" fontId="15" fillId="18" borderId="13" xfId="0" applyFont="1" applyFill="1" applyBorder="1" applyAlignment="1">
      <alignment wrapText="1"/>
    </xf>
    <xf numFmtId="0" fontId="22" fillId="18" borderId="13" xfId="0" applyFont="1" applyFill="1" applyBorder="1"/>
    <xf numFmtId="0" fontId="22" fillId="18" borderId="11" xfId="0" applyFont="1" applyFill="1" applyBorder="1"/>
    <xf numFmtId="0" fontId="22" fillId="18" borderId="10" xfId="0" applyFont="1" applyFill="1" applyBorder="1"/>
    <xf numFmtId="0" fontId="16" fillId="0" borderId="0" xfId="0" applyFont="1" applyAlignment="1">
      <alignment wrapText="1"/>
    </xf>
    <xf numFmtId="0" fontId="16" fillId="0" borderId="8" xfId="0" applyFont="1" applyBorder="1" applyAlignment="1">
      <alignment wrapText="1"/>
    </xf>
    <xf numFmtId="0" fontId="16" fillId="0" borderId="12" xfId="0" applyFont="1" applyBorder="1" applyAlignment="1">
      <alignment wrapText="1"/>
    </xf>
    <xf numFmtId="0" fontId="16" fillId="0" borderId="22" xfId="0" applyFont="1" applyBorder="1" applyAlignment="1">
      <alignment wrapText="1"/>
    </xf>
    <xf numFmtId="0" fontId="19" fillId="0" borderId="0" xfId="0" applyFont="1"/>
    <xf numFmtId="0" fontId="23" fillId="0" borderId="0" xfId="0" applyFont="1"/>
    <xf numFmtId="0" fontId="5" fillId="0" borderId="22" xfId="0" applyFont="1" applyBorder="1"/>
    <xf numFmtId="0" fontId="5" fillId="15" borderId="8" xfId="0" applyFont="1" applyFill="1" applyBorder="1" applyAlignment="1">
      <alignment horizontal="center"/>
    </xf>
    <xf numFmtId="0" fontId="15" fillId="6" borderId="8" xfId="0" applyFont="1" applyFill="1" applyBorder="1" applyAlignment="1">
      <alignment horizontal="center" wrapText="1"/>
    </xf>
    <xf numFmtId="0" fontId="5" fillId="6" borderId="8" xfId="0" applyFont="1" applyFill="1" applyBorder="1" applyAlignment="1">
      <alignment horizontal="center"/>
    </xf>
    <xf numFmtId="0" fontId="15" fillId="6" borderId="8" xfId="0" applyFont="1" applyFill="1" applyBorder="1" applyAlignment="1">
      <alignment horizontal="center"/>
    </xf>
    <xf numFmtId="0" fontId="2" fillId="6" borderId="8" xfId="0" applyFont="1" applyFill="1" applyBorder="1" applyAlignment="1">
      <alignment horizontal="center" vertical="center"/>
    </xf>
    <xf numFmtId="0" fontId="15" fillId="6" borderId="22" xfId="0" applyFont="1" applyFill="1" applyBorder="1" applyAlignment="1">
      <alignment horizontal="center" wrapText="1"/>
    </xf>
    <xf numFmtId="0" fontId="5" fillId="6" borderId="22" xfId="0" applyFont="1" applyFill="1" applyBorder="1" applyAlignment="1">
      <alignment horizontal="center"/>
    </xf>
    <xf numFmtId="0" fontId="15" fillId="6" borderId="22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left"/>
    </xf>
    <xf numFmtId="0" fontId="0" fillId="20" borderId="33" xfId="0" applyFill="1" applyBorder="1"/>
    <xf numFmtId="0" fontId="13" fillId="4" borderId="6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25" fillId="14" borderId="27" xfId="0" applyFont="1" applyFill="1" applyBorder="1" applyAlignment="1">
      <alignment wrapText="1"/>
    </xf>
    <xf numFmtId="0" fontId="13" fillId="21" borderId="19" xfId="0" applyFont="1" applyFill="1" applyBorder="1" applyAlignment="1">
      <alignment horizontal="center" vertical="center"/>
    </xf>
    <xf numFmtId="0" fontId="13" fillId="21" borderId="19" xfId="0" applyFont="1" applyFill="1" applyBorder="1" applyAlignment="1">
      <alignment horizontal="center" vertical="center" wrapText="1"/>
    </xf>
    <xf numFmtId="3" fontId="13" fillId="21" borderId="19" xfId="0" applyNumberFormat="1" applyFont="1" applyFill="1" applyBorder="1" applyAlignment="1">
      <alignment horizontal="center" vertical="center" wrapText="1"/>
    </xf>
    <xf numFmtId="0" fontId="26" fillId="21" borderId="30" xfId="0" quotePrefix="1" applyFont="1" applyFill="1" applyBorder="1" applyAlignment="1">
      <alignment wrapText="1"/>
    </xf>
    <xf numFmtId="0" fontId="14" fillId="21" borderId="0" xfId="0" applyFont="1" applyFill="1"/>
    <xf numFmtId="0" fontId="0" fillId="21" borderId="0" xfId="0" applyFill="1"/>
    <xf numFmtId="0" fontId="0" fillId="0" borderId="12" xfId="0" applyBorder="1"/>
    <xf numFmtId="0" fontId="0" fillId="6" borderId="22" xfId="0" applyFill="1" applyBorder="1"/>
    <xf numFmtId="10" fontId="0" fillId="0" borderId="8" xfId="0" applyNumberFormat="1" applyBorder="1"/>
    <xf numFmtId="0" fontId="0" fillId="0" borderId="8" xfId="0" applyBorder="1" applyAlignment="1">
      <alignment horizontal="right"/>
    </xf>
    <xf numFmtId="10" fontId="0" fillId="0" borderId="19" xfId="0" applyNumberFormat="1" applyBorder="1"/>
    <xf numFmtId="0" fontId="0" fillId="6" borderId="23" xfId="0" applyFill="1" applyBorder="1"/>
    <xf numFmtId="10" fontId="0" fillId="0" borderId="12" xfId="0" applyNumberFormat="1" applyBorder="1"/>
    <xf numFmtId="0" fontId="0" fillId="0" borderId="23" xfId="0" applyBorder="1"/>
    <xf numFmtId="0" fontId="0" fillId="0" borderId="20" xfId="0" applyBorder="1" applyAlignment="1">
      <alignment horizontal="right"/>
    </xf>
    <xf numFmtId="3" fontId="0" fillId="6" borderId="24" xfId="0" applyNumberFormat="1" applyFill="1" applyBorder="1"/>
    <xf numFmtId="0" fontId="0" fillId="0" borderId="19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8" xfId="0" applyBorder="1"/>
    <xf numFmtId="0" fontId="0" fillId="0" borderId="25" xfId="0" applyBorder="1"/>
    <xf numFmtId="0" fontId="0" fillId="0" borderId="24" xfId="0" applyBorder="1"/>
    <xf numFmtId="0" fontId="0" fillId="6" borderId="18" xfId="0" applyFill="1" applyBorder="1"/>
    <xf numFmtId="0" fontId="27" fillId="0" borderId="8" xfId="0" applyFont="1" applyBorder="1" applyAlignment="1">
      <alignment wrapText="1"/>
    </xf>
    <xf numFmtId="0" fontId="0" fillId="0" borderId="21" xfId="0" applyBorder="1"/>
    <xf numFmtId="0" fontId="0" fillId="0" borderId="26" xfId="0" applyBorder="1"/>
    <xf numFmtId="0" fontId="0" fillId="6" borderId="21" xfId="0" applyFill="1" applyBorder="1"/>
    <xf numFmtId="9" fontId="0" fillId="0" borderId="8" xfId="0" applyNumberFormat="1" applyBorder="1"/>
    <xf numFmtId="0" fontId="28" fillId="6" borderId="8" xfId="0" applyFont="1" applyFill="1" applyBorder="1" applyAlignment="1">
      <alignment wrapText="1"/>
    </xf>
    <xf numFmtId="0" fontId="8" fillId="21" borderId="12" xfId="0" applyFont="1" applyFill="1" applyBorder="1"/>
    <xf numFmtId="0" fontId="8" fillId="21" borderId="19" xfId="0" applyFont="1" applyFill="1" applyBorder="1" applyAlignment="1">
      <alignment horizontal="right"/>
    </xf>
    <xf numFmtId="3" fontId="8" fillId="21" borderId="24" xfId="0" applyNumberFormat="1" applyFont="1" applyFill="1" applyBorder="1"/>
    <xf numFmtId="3" fontId="8" fillId="21" borderId="19" xfId="0" applyNumberFormat="1" applyFont="1" applyFill="1" applyBorder="1"/>
    <xf numFmtId="0" fontId="0" fillId="21" borderId="25" xfId="0" applyFill="1" applyBorder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0" fontId="8" fillId="21" borderId="19" xfId="0" applyFont="1" applyFill="1" applyBorder="1"/>
    <xf numFmtId="0" fontId="8" fillId="21" borderId="19" xfId="0" applyFont="1" applyFill="1" applyBorder="1" applyAlignment="1">
      <alignment wrapText="1"/>
    </xf>
    <xf numFmtId="3" fontId="0" fillId="0" borderId="8" xfId="0" applyNumberFormat="1" applyBorder="1"/>
    <xf numFmtId="165" fontId="0" fillId="6" borderId="12" xfId="0" applyNumberFormat="1" applyFill="1" applyBorder="1"/>
    <xf numFmtId="165" fontId="0" fillId="6" borderId="12" xfId="0" applyNumberFormat="1" applyFill="1" applyBorder="1" applyAlignment="1">
      <alignment wrapText="1"/>
    </xf>
    <xf numFmtId="165" fontId="0" fillId="6" borderId="8" xfId="0" applyNumberFormat="1" applyFill="1" applyBorder="1"/>
    <xf numFmtId="165" fontId="0" fillId="6" borderId="8" xfId="0" applyNumberFormat="1" applyFill="1" applyBorder="1" applyAlignment="1">
      <alignment wrapText="1"/>
    </xf>
    <xf numFmtId="165" fontId="0" fillId="0" borderId="8" xfId="0" applyNumberFormat="1" applyBorder="1"/>
    <xf numFmtId="165" fontId="0" fillId="0" borderId="8" xfId="0" applyNumberFormat="1" applyBorder="1" applyAlignment="1">
      <alignment wrapText="1"/>
    </xf>
    <xf numFmtId="165" fontId="0" fillId="0" borderId="19" xfId="0" applyNumberFormat="1" applyBorder="1"/>
    <xf numFmtId="165" fontId="0" fillId="0" borderId="19" xfId="0" applyNumberFormat="1" applyBorder="1" applyAlignment="1">
      <alignment wrapText="1"/>
    </xf>
    <xf numFmtId="3" fontId="29" fillId="0" borderId="0" xfId="0" quotePrefix="1" applyNumberFormat="1" applyFont="1"/>
    <xf numFmtId="0" fontId="29" fillId="0" borderId="0" xfId="0" quotePrefix="1" applyFont="1"/>
    <xf numFmtId="0" fontId="13" fillId="21" borderId="24" xfId="0" applyFont="1" applyFill="1" applyBorder="1" applyAlignment="1">
      <alignment horizontal="center" vertical="center" wrapText="1"/>
    </xf>
    <xf numFmtId="0" fontId="0" fillId="6" borderId="20" xfId="0" applyFill="1" applyBorder="1" applyAlignment="1">
      <alignment wrapText="1"/>
    </xf>
    <xf numFmtId="0" fontId="0" fillId="6" borderId="24" xfId="0" applyFill="1" applyBorder="1" applyAlignment="1">
      <alignment wrapText="1"/>
    </xf>
    <xf numFmtId="0" fontId="8" fillId="21" borderId="12" xfId="0" applyFont="1" applyFill="1" applyBorder="1" applyAlignment="1">
      <alignment horizontal="center" vertical="center" wrapText="1"/>
    </xf>
    <xf numFmtId="0" fontId="8" fillId="21" borderId="24" xfId="0" applyFont="1" applyFill="1" applyBorder="1" applyAlignment="1">
      <alignment wrapText="1"/>
    </xf>
    <xf numFmtId="164" fontId="13" fillId="21" borderId="19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right" wrapText="1"/>
    </xf>
    <xf numFmtId="164" fontId="0" fillId="0" borderId="8" xfId="0" applyNumberFormat="1" applyBorder="1" applyAlignment="1">
      <alignment horizontal="right" wrapText="1"/>
    </xf>
    <xf numFmtId="164" fontId="0" fillId="0" borderId="8" xfId="0" applyNumberFormat="1" applyBorder="1" applyAlignment="1">
      <alignment horizontal="right"/>
    </xf>
    <xf numFmtId="164" fontId="0" fillId="0" borderId="19" xfId="0" applyNumberFormat="1" applyBorder="1" applyAlignment="1">
      <alignment horizontal="right"/>
    </xf>
    <xf numFmtId="164" fontId="0" fillId="0" borderId="18" xfId="0" applyNumberFormat="1" applyBorder="1" applyAlignment="1">
      <alignment horizontal="right"/>
    </xf>
    <xf numFmtId="164" fontId="0" fillId="0" borderId="25" xfId="0" applyNumberFormat="1" applyBorder="1" applyAlignment="1">
      <alignment horizontal="right"/>
    </xf>
    <xf numFmtId="164" fontId="0" fillId="0" borderId="21" xfId="0" applyNumberFormat="1" applyBorder="1" applyAlignment="1">
      <alignment horizontal="right"/>
    </xf>
    <xf numFmtId="164" fontId="0" fillId="6" borderId="21" xfId="0" applyNumberFormat="1" applyFill="1" applyBorder="1" applyAlignment="1">
      <alignment horizontal="right"/>
    </xf>
    <xf numFmtId="164" fontId="0" fillId="0" borderId="29" xfId="0" applyNumberFormat="1" applyBorder="1" applyAlignment="1">
      <alignment horizontal="right"/>
    </xf>
    <xf numFmtId="164" fontId="0" fillId="6" borderId="18" xfId="0" applyNumberFormat="1" applyFill="1" applyBorder="1" applyAlignment="1">
      <alignment horizontal="right"/>
    </xf>
    <xf numFmtId="164" fontId="0" fillId="0" borderId="28" xfId="0" applyNumberFormat="1" applyBorder="1" applyAlignment="1">
      <alignment horizontal="right"/>
    </xf>
    <xf numFmtId="164" fontId="0" fillId="6" borderId="25" xfId="0" applyNumberFormat="1" applyFill="1" applyBorder="1" applyAlignment="1">
      <alignment horizontal="right"/>
    </xf>
    <xf numFmtId="164" fontId="8" fillId="21" borderId="21" xfId="0" applyNumberFormat="1" applyFont="1" applyFill="1" applyBorder="1" applyAlignment="1">
      <alignment horizontal="right" wrapText="1"/>
    </xf>
    <xf numFmtId="164" fontId="8" fillId="21" borderId="19" xfId="0" applyNumberFormat="1" applyFont="1" applyFill="1" applyBorder="1" applyAlignment="1">
      <alignment horizontal="right" wrapText="1"/>
    </xf>
    <xf numFmtId="164" fontId="0" fillId="6" borderId="12" xfId="0" applyNumberFormat="1" applyFill="1" applyBorder="1" applyAlignment="1">
      <alignment horizontal="right" wrapText="1"/>
    </xf>
    <xf numFmtId="164" fontId="0" fillId="6" borderId="8" xfId="0" applyNumberFormat="1" applyFill="1" applyBorder="1" applyAlignment="1">
      <alignment horizontal="right" wrapText="1"/>
    </xf>
    <xf numFmtId="164" fontId="0" fillId="0" borderId="19" xfId="0" applyNumberFormat="1" applyBorder="1" applyAlignment="1">
      <alignment horizontal="right" wrapText="1"/>
    </xf>
    <xf numFmtId="0" fontId="32" fillId="4" borderId="5" xfId="0" applyFont="1" applyFill="1" applyBorder="1" applyAlignment="1">
      <alignment horizontal="center" vertical="center" wrapText="1"/>
    </xf>
    <xf numFmtId="0" fontId="32" fillId="4" borderId="5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center" vertical="center"/>
    </xf>
    <xf numFmtId="0" fontId="16" fillId="22" borderId="8" xfId="0" applyFont="1" applyFill="1" applyBorder="1"/>
    <xf numFmtId="0" fontId="16" fillId="0" borderId="24" xfId="0" applyFont="1" applyBorder="1" applyAlignment="1">
      <alignment wrapText="1"/>
    </xf>
    <xf numFmtId="0" fontId="16" fillId="0" borderId="8" xfId="0" applyFont="1" applyBorder="1"/>
    <xf numFmtId="14" fontId="16" fillId="0" borderId="8" xfId="0" applyNumberFormat="1" applyFont="1" applyBorder="1"/>
    <xf numFmtId="3" fontId="16" fillId="0" borderId="8" xfId="0" applyNumberFormat="1" applyFont="1" applyBorder="1"/>
    <xf numFmtId="10" fontId="16" fillId="0" borderId="8" xfId="0" applyNumberFormat="1" applyFont="1" applyBorder="1"/>
    <xf numFmtId="0" fontId="16" fillId="14" borderId="8" xfId="0" applyFont="1" applyFill="1" applyBorder="1"/>
    <xf numFmtId="0" fontId="16" fillId="0" borderId="8" xfId="0" applyFont="1" applyBorder="1" applyAlignment="1">
      <alignment horizontal="center"/>
    </xf>
    <xf numFmtId="0" fontId="16" fillId="0" borderId="8" xfId="0" applyFont="1" applyBorder="1" applyAlignment="1">
      <alignment horizontal="right"/>
    </xf>
    <xf numFmtId="0" fontId="16" fillId="14" borderId="8" xfId="0" applyFont="1" applyFill="1" applyBorder="1" applyAlignment="1">
      <alignment horizontal="right"/>
    </xf>
    <xf numFmtId="14" fontId="16" fillId="0" borderId="19" xfId="0" applyNumberFormat="1" applyFont="1" applyBorder="1"/>
    <xf numFmtId="0" fontId="16" fillId="14" borderId="19" xfId="0" applyFont="1" applyFill="1" applyBorder="1"/>
    <xf numFmtId="0" fontId="16" fillId="0" borderId="19" xfId="0" applyFont="1" applyBorder="1"/>
    <xf numFmtId="0" fontId="16" fillId="14" borderId="19" xfId="0" applyFont="1" applyFill="1" applyBorder="1" applyAlignment="1">
      <alignment horizontal="right"/>
    </xf>
    <xf numFmtId="0" fontId="16" fillId="0" borderId="19" xfId="0" applyFont="1" applyBorder="1" applyAlignment="1">
      <alignment horizontal="center"/>
    </xf>
    <xf numFmtId="0" fontId="16" fillId="0" borderId="18" xfId="0" applyFont="1" applyBorder="1"/>
    <xf numFmtId="0" fontId="16" fillId="0" borderId="18" xfId="0" applyFont="1" applyBorder="1" applyAlignment="1">
      <alignment wrapText="1"/>
    </xf>
    <xf numFmtId="14" fontId="16" fillId="0" borderId="18" xfId="0" applyNumberFormat="1" applyFont="1" applyBorder="1"/>
    <xf numFmtId="0" fontId="16" fillId="22" borderId="19" xfId="0" applyFont="1" applyFill="1" applyBorder="1"/>
    <xf numFmtId="0" fontId="16" fillId="0" borderId="25" xfId="0" applyFont="1" applyBorder="1"/>
    <xf numFmtId="0" fontId="16" fillId="0" borderId="25" xfId="0" applyFont="1" applyBorder="1" applyAlignment="1">
      <alignment wrapText="1"/>
    </xf>
    <xf numFmtId="14" fontId="16" fillId="0" borderId="25" xfId="0" applyNumberFormat="1" applyFont="1" applyBorder="1"/>
    <xf numFmtId="0" fontId="16" fillId="23" borderId="8" xfId="0" applyFont="1" applyFill="1" applyBorder="1"/>
    <xf numFmtId="0" fontId="16" fillId="14" borderId="30" xfId="0" applyFont="1" applyFill="1" applyBorder="1"/>
    <xf numFmtId="9" fontId="16" fillId="0" borderId="24" xfId="0" applyNumberFormat="1" applyFont="1" applyBorder="1" applyAlignment="1">
      <alignment horizontal="right"/>
    </xf>
    <xf numFmtId="0" fontId="16" fillId="0" borderId="20" xfId="0" applyFont="1" applyBorder="1" applyAlignment="1">
      <alignment horizontal="center"/>
    </xf>
    <xf numFmtId="14" fontId="16" fillId="0" borderId="21" xfId="0" applyNumberFormat="1" applyFont="1" applyBorder="1"/>
    <xf numFmtId="0" fontId="16" fillId="0" borderId="21" xfId="0" applyFont="1" applyBorder="1"/>
    <xf numFmtId="9" fontId="16" fillId="0" borderId="20" xfId="0" applyNumberFormat="1" applyFont="1" applyBorder="1" applyAlignment="1">
      <alignment horizontal="right"/>
    </xf>
    <xf numFmtId="0" fontId="16" fillId="0" borderId="28" xfId="0" applyFont="1" applyBorder="1" applyAlignment="1">
      <alignment horizontal="center"/>
    </xf>
    <xf numFmtId="0" fontId="16" fillId="0" borderId="30" xfId="0" applyFont="1" applyBorder="1"/>
    <xf numFmtId="0" fontId="16" fillId="14" borderId="29" xfId="0" applyFont="1" applyFill="1" applyBorder="1"/>
    <xf numFmtId="0" fontId="16" fillId="14" borderId="26" xfId="0" applyFont="1" applyFill="1" applyBorder="1"/>
    <xf numFmtId="0" fontId="16" fillId="14" borderId="12" xfId="0" applyFont="1" applyFill="1" applyBorder="1"/>
    <xf numFmtId="0" fontId="16" fillId="0" borderId="0" xfId="0" applyFont="1" applyAlignment="1">
      <alignment horizontal="center"/>
    </xf>
    <xf numFmtId="14" fontId="16" fillId="0" borderId="26" xfId="0" applyNumberFormat="1" applyFont="1" applyBorder="1"/>
    <xf numFmtId="0" fontId="16" fillId="0" borderId="26" xfId="0" applyFont="1" applyBorder="1"/>
    <xf numFmtId="9" fontId="16" fillId="0" borderId="0" xfId="0" applyNumberFormat="1" applyFont="1" applyAlignment="1">
      <alignment horizontal="right"/>
    </xf>
    <xf numFmtId="9" fontId="16" fillId="0" borderId="19" xfId="0" applyNumberFormat="1" applyFont="1" applyBorder="1" applyAlignment="1">
      <alignment horizontal="right"/>
    </xf>
    <xf numFmtId="0" fontId="16" fillId="14" borderId="23" xfId="0" applyFont="1" applyFill="1" applyBorder="1"/>
    <xf numFmtId="0" fontId="16" fillId="0" borderId="19" xfId="0" applyFont="1" applyBorder="1" applyAlignment="1">
      <alignment horizontal="right"/>
    </xf>
    <xf numFmtId="0" fontId="16" fillId="23" borderId="18" xfId="0" applyFont="1" applyFill="1" applyBorder="1"/>
    <xf numFmtId="0" fontId="16" fillId="0" borderId="21" xfId="0" applyFont="1" applyBorder="1" applyAlignment="1">
      <alignment wrapText="1"/>
    </xf>
    <xf numFmtId="0" fontId="16" fillId="23" borderId="19" xfId="0" applyFont="1" applyFill="1" applyBorder="1"/>
    <xf numFmtId="0" fontId="16" fillId="0" borderId="19" xfId="0" applyFont="1" applyBorder="1" applyAlignment="1">
      <alignment wrapText="1"/>
    </xf>
    <xf numFmtId="0" fontId="16" fillId="23" borderId="23" xfId="0" applyFont="1" applyFill="1" applyBorder="1"/>
    <xf numFmtId="0" fontId="16" fillId="0" borderId="23" xfId="0" applyFont="1" applyBorder="1" applyAlignment="1">
      <alignment wrapText="1"/>
    </xf>
    <xf numFmtId="14" fontId="16" fillId="0" borderId="23" xfId="0" applyNumberFormat="1" applyFont="1" applyBorder="1"/>
    <xf numFmtId="0" fontId="16" fillId="0" borderId="23" xfId="0" applyFont="1" applyBorder="1" applyAlignment="1">
      <alignment horizontal="center"/>
    </xf>
    <xf numFmtId="0" fontId="16" fillId="0" borderId="19" xfId="0" applyFont="1" applyBorder="1" applyAlignment="1">
      <alignment horizontal="center" vertical="center"/>
    </xf>
    <xf numFmtId="0" fontId="16" fillId="6" borderId="19" xfId="0" applyFont="1" applyFill="1" applyBorder="1"/>
    <xf numFmtId="0" fontId="16" fillId="14" borderId="24" xfId="0" applyFont="1" applyFill="1" applyBorder="1"/>
    <xf numFmtId="0" fontId="16" fillId="22" borderId="12" xfId="0" applyFont="1" applyFill="1" applyBorder="1"/>
    <xf numFmtId="0" fontId="16" fillId="14" borderId="22" xfId="0" applyFont="1" applyFill="1" applyBorder="1"/>
    <xf numFmtId="0" fontId="16" fillId="0" borderId="12" xfId="0" applyFont="1" applyBorder="1" applyAlignment="1">
      <alignment horizontal="center"/>
    </xf>
    <xf numFmtId="0" fontId="33" fillId="22" borderId="19" xfId="0" applyFont="1" applyFill="1" applyBorder="1" applyAlignment="1">
      <alignment wrapText="1"/>
    </xf>
    <xf numFmtId="0" fontId="33" fillId="0" borderId="25" xfId="0" applyFont="1" applyBorder="1" applyAlignment="1">
      <alignment wrapText="1"/>
    </xf>
    <xf numFmtId="0" fontId="16" fillId="0" borderId="25" xfId="0" applyFont="1" applyBorder="1" applyAlignment="1">
      <alignment horizontal="center"/>
    </xf>
    <xf numFmtId="14" fontId="16" fillId="0" borderId="12" xfId="0" applyNumberFormat="1" applyFont="1" applyBorder="1"/>
    <xf numFmtId="14" fontId="16" fillId="0" borderId="12" xfId="0" applyNumberFormat="1" applyFont="1" applyBorder="1" applyAlignment="1">
      <alignment horizontal="right"/>
    </xf>
    <xf numFmtId="14" fontId="16" fillId="0" borderId="0" xfId="0" applyNumberFormat="1" applyFont="1" applyAlignment="1">
      <alignment horizontal="right"/>
    </xf>
    <xf numFmtId="0" fontId="16" fillId="11" borderId="0" xfId="0" applyFont="1" applyFill="1"/>
    <xf numFmtId="14" fontId="16" fillId="0" borderId="19" xfId="0" applyNumberFormat="1" applyFont="1" applyBorder="1" applyAlignment="1">
      <alignment horizontal="right"/>
    </xf>
    <xf numFmtId="0" fontId="16" fillId="14" borderId="0" xfId="0" applyFont="1" applyFill="1"/>
    <xf numFmtId="0" fontId="7" fillId="0" borderId="0" xfId="0" applyFont="1" applyAlignment="1">
      <alignment wrapText="1"/>
    </xf>
    <xf numFmtId="14" fontId="16" fillId="0" borderId="0" xfId="0" applyNumberFormat="1" applyFont="1"/>
    <xf numFmtId="0" fontId="16" fillId="11" borderId="8" xfId="0" applyFont="1" applyFill="1" applyBorder="1"/>
    <xf numFmtId="10" fontId="16" fillId="0" borderId="19" xfId="0" applyNumberFormat="1" applyFont="1" applyBorder="1"/>
    <xf numFmtId="0" fontId="16" fillId="20" borderId="19" xfId="0" applyFont="1" applyFill="1" applyBorder="1"/>
    <xf numFmtId="0" fontId="16" fillId="20" borderId="8" xfId="0" applyFont="1" applyFill="1" applyBorder="1"/>
    <xf numFmtId="10" fontId="16" fillId="20" borderId="8" xfId="0" applyNumberFormat="1" applyFont="1" applyFill="1" applyBorder="1"/>
    <xf numFmtId="0" fontId="16" fillId="22" borderId="42" xfId="0" applyFont="1" applyFill="1" applyBorder="1"/>
    <xf numFmtId="14" fontId="16" fillId="0" borderId="8" xfId="0" applyNumberFormat="1" applyFont="1" applyBorder="1" applyAlignment="1">
      <alignment wrapText="1"/>
    </xf>
    <xf numFmtId="3" fontId="16" fillId="20" borderId="8" xfId="0" applyNumberFormat="1" applyFont="1" applyFill="1" applyBorder="1"/>
    <xf numFmtId="10" fontId="16" fillId="24" borderId="8" xfId="0" applyNumberFormat="1" applyFont="1" applyFill="1" applyBorder="1"/>
    <xf numFmtId="0" fontId="16" fillId="22" borderId="18" xfId="0" applyFont="1" applyFill="1" applyBorder="1"/>
    <xf numFmtId="0" fontId="16" fillId="3" borderId="8" xfId="0" applyFont="1" applyFill="1" applyBorder="1"/>
    <xf numFmtId="0" fontId="16" fillId="14" borderId="25" xfId="0" applyFont="1" applyFill="1" applyBorder="1"/>
    <xf numFmtId="14" fontId="16" fillId="0" borderId="19" xfId="0" applyNumberFormat="1" applyFont="1" applyBorder="1" applyAlignment="1">
      <alignment wrapText="1"/>
    </xf>
    <xf numFmtId="3" fontId="16" fillId="0" borderId="19" xfId="0" applyNumberFormat="1" applyFont="1" applyBorder="1"/>
    <xf numFmtId="0" fontId="16" fillId="3" borderId="19" xfId="0" applyFont="1" applyFill="1" applyBorder="1"/>
    <xf numFmtId="3" fontId="16" fillId="3" borderId="19" xfId="0" applyNumberFormat="1" applyFont="1" applyFill="1" applyBorder="1"/>
    <xf numFmtId="0" fontId="16" fillId="14" borderId="23" xfId="0" applyFont="1" applyFill="1" applyBorder="1" applyAlignment="1">
      <alignment wrapText="1"/>
    </xf>
    <xf numFmtId="14" fontId="16" fillId="0" borderId="24" xfId="0" applyNumberFormat="1" applyFont="1" applyBorder="1" applyAlignment="1">
      <alignment wrapText="1"/>
    </xf>
    <xf numFmtId="0" fontId="16" fillId="25" borderId="24" xfId="0" applyFont="1" applyFill="1" applyBorder="1" applyAlignment="1">
      <alignment wrapText="1"/>
    </xf>
    <xf numFmtId="0" fontId="16" fillId="0" borderId="20" xfId="0" applyFont="1" applyBorder="1" applyAlignment="1">
      <alignment wrapText="1"/>
    </xf>
    <xf numFmtId="0" fontId="16" fillId="0" borderId="29" xfId="0" applyFont="1" applyBorder="1" applyAlignment="1">
      <alignment wrapText="1"/>
    </xf>
    <xf numFmtId="14" fontId="16" fillId="0" borderId="0" xfId="0" applyNumberFormat="1" applyFont="1" applyAlignment="1">
      <alignment wrapText="1"/>
    </xf>
    <xf numFmtId="0" fontId="16" fillId="20" borderId="20" xfId="0" applyFont="1" applyFill="1" applyBorder="1" applyAlignment="1">
      <alignment wrapText="1"/>
    </xf>
    <xf numFmtId="0" fontId="16" fillId="14" borderId="26" xfId="0" applyFont="1" applyFill="1" applyBorder="1" applyAlignment="1">
      <alignment wrapText="1"/>
    </xf>
    <xf numFmtId="0" fontId="7" fillId="0" borderId="8" xfId="0" applyFont="1" applyBorder="1" applyAlignment="1">
      <alignment wrapText="1"/>
    </xf>
    <xf numFmtId="0" fontId="16" fillId="20" borderId="24" xfId="0" applyFont="1" applyFill="1" applyBorder="1"/>
    <xf numFmtId="14" fontId="16" fillId="0" borderId="30" xfId="0" applyNumberFormat="1" applyFont="1" applyBorder="1" applyAlignment="1">
      <alignment wrapText="1"/>
    </xf>
    <xf numFmtId="0" fontId="16" fillId="20" borderId="24" xfId="0" applyFont="1" applyFill="1" applyBorder="1" applyAlignment="1">
      <alignment wrapText="1"/>
    </xf>
    <xf numFmtId="14" fontId="16" fillId="6" borderId="8" xfId="0" applyNumberFormat="1" applyFont="1" applyFill="1" applyBorder="1" applyAlignment="1">
      <alignment wrapText="1"/>
    </xf>
    <xf numFmtId="0" fontId="16" fillId="20" borderId="8" xfId="0" applyFont="1" applyFill="1" applyBorder="1" applyAlignment="1">
      <alignment wrapText="1"/>
    </xf>
    <xf numFmtId="0" fontId="16" fillId="0" borderId="26" xfId="0" applyFont="1" applyBorder="1" applyAlignment="1">
      <alignment wrapText="1"/>
    </xf>
    <xf numFmtId="9" fontId="16" fillId="0" borderId="8" xfId="0" applyNumberFormat="1" applyFont="1" applyBorder="1"/>
    <xf numFmtId="0" fontId="16" fillId="6" borderId="8" xfId="0" applyFont="1" applyFill="1" applyBorder="1" applyAlignment="1">
      <alignment wrapText="1"/>
    </xf>
    <xf numFmtId="9" fontId="16" fillId="20" borderId="8" xfId="0" applyNumberFormat="1" applyFont="1" applyFill="1" applyBorder="1"/>
    <xf numFmtId="0" fontId="16" fillId="6" borderId="24" xfId="0" applyFont="1" applyFill="1" applyBorder="1" applyAlignment="1">
      <alignment wrapText="1"/>
    </xf>
    <xf numFmtId="14" fontId="34" fillId="0" borderId="8" xfId="0" applyNumberFormat="1" applyFont="1" applyBorder="1" applyAlignment="1">
      <alignment wrapText="1"/>
    </xf>
    <xf numFmtId="0" fontId="34" fillId="0" borderId="0" xfId="0" applyFont="1" applyAlignment="1">
      <alignment wrapText="1"/>
    </xf>
    <xf numFmtId="9" fontId="16" fillId="20" borderId="19" xfId="0" applyNumberFormat="1" applyFont="1" applyFill="1" applyBorder="1"/>
    <xf numFmtId="0" fontId="16" fillId="20" borderId="0" xfId="0" applyFont="1" applyFill="1"/>
    <xf numFmtId="14" fontId="16" fillId="0" borderId="12" xfId="0" applyNumberFormat="1" applyFont="1" applyBorder="1" applyAlignment="1">
      <alignment wrapText="1"/>
    </xf>
    <xf numFmtId="0" fontId="16" fillId="20" borderId="27" xfId="0" applyFont="1" applyFill="1" applyBorder="1" applyAlignment="1">
      <alignment wrapText="1"/>
    </xf>
    <xf numFmtId="0" fontId="16" fillId="14" borderId="18" xfId="0" applyFont="1" applyFill="1" applyBorder="1"/>
    <xf numFmtId="0" fontId="16" fillId="14" borderId="20" xfId="0" applyFont="1" applyFill="1" applyBorder="1" applyAlignment="1">
      <alignment wrapText="1"/>
    </xf>
    <xf numFmtId="14" fontId="16" fillId="14" borderId="0" xfId="0" applyNumberFormat="1" applyFont="1" applyFill="1" applyAlignment="1">
      <alignment wrapText="1"/>
    </xf>
    <xf numFmtId="14" fontId="16" fillId="14" borderId="0" xfId="0" applyNumberFormat="1" applyFont="1" applyFill="1"/>
    <xf numFmtId="0" fontId="16" fillId="14" borderId="0" xfId="0" applyFont="1" applyFill="1" applyAlignment="1">
      <alignment wrapText="1"/>
    </xf>
    <xf numFmtId="0" fontId="34" fillId="20" borderId="8" xfId="0" applyFont="1" applyFill="1" applyBorder="1" applyAlignment="1">
      <alignment wrapText="1"/>
    </xf>
    <xf numFmtId="0" fontId="16" fillId="14" borderId="8" xfId="0" applyFont="1" applyFill="1" applyBorder="1" applyAlignment="1">
      <alignment wrapText="1"/>
    </xf>
    <xf numFmtId="0" fontId="16" fillId="14" borderId="27" xfId="0" applyFont="1" applyFill="1" applyBorder="1" applyAlignment="1">
      <alignment wrapText="1"/>
    </xf>
    <xf numFmtId="14" fontId="34" fillId="14" borderId="8" xfId="0" applyNumberFormat="1" applyFont="1" applyFill="1" applyBorder="1" applyAlignment="1">
      <alignment wrapText="1"/>
    </xf>
    <xf numFmtId="14" fontId="16" fillId="14" borderId="8" xfId="0" applyNumberFormat="1" applyFont="1" applyFill="1" applyBorder="1" applyAlignment="1">
      <alignment wrapText="1"/>
    </xf>
    <xf numFmtId="9" fontId="16" fillId="14" borderId="8" xfId="0" applyNumberFormat="1" applyFont="1" applyFill="1" applyBorder="1"/>
    <xf numFmtId="0" fontId="16" fillId="14" borderId="24" xfId="0" applyFont="1" applyFill="1" applyBorder="1" applyAlignment="1">
      <alignment wrapText="1"/>
    </xf>
    <xf numFmtId="14" fontId="16" fillId="14" borderId="30" xfId="0" applyNumberFormat="1" applyFont="1" applyFill="1" applyBorder="1" applyAlignment="1">
      <alignment wrapText="1"/>
    </xf>
    <xf numFmtId="0" fontId="16" fillId="14" borderId="18" xfId="0" applyFont="1" applyFill="1" applyBorder="1" applyAlignment="1">
      <alignment wrapText="1"/>
    </xf>
    <xf numFmtId="14" fontId="34" fillId="14" borderId="24" xfId="0" applyNumberFormat="1" applyFont="1" applyFill="1" applyBorder="1" applyAlignment="1">
      <alignment wrapText="1"/>
    </xf>
    <xf numFmtId="14" fontId="16" fillId="14" borderId="19" xfId="0" applyNumberFormat="1" applyFont="1" applyFill="1" applyBorder="1" applyAlignment="1">
      <alignment wrapText="1"/>
    </xf>
    <xf numFmtId="0" fontId="16" fillId="14" borderId="19" xfId="0" applyFont="1" applyFill="1" applyBorder="1" applyAlignment="1">
      <alignment wrapText="1"/>
    </xf>
    <xf numFmtId="14" fontId="16" fillId="14" borderId="8" xfId="0" applyNumberFormat="1" applyFont="1" applyFill="1" applyBorder="1"/>
    <xf numFmtId="14" fontId="16" fillId="14" borderId="29" xfId="0" applyNumberFormat="1" applyFont="1" applyFill="1" applyBorder="1"/>
    <xf numFmtId="9" fontId="16" fillId="14" borderId="20" xfId="0" applyNumberFormat="1" applyFont="1" applyFill="1" applyBorder="1"/>
    <xf numFmtId="14" fontId="16" fillId="14" borderId="30" xfId="0" applyNumberFormat="1" applyFont="1" applyFill="1" applyBorder="1"/>
    <xf numFmtId="14" fontId="34" fillId="14" borderId="12" xfId="0" applyNumberFormat="1" applyFont="1" applyFill="1" applyBorder="1" applyAlignment="1">
      <alignment wrapText="1"/>
    </xf>
    <xf numFmtId="14" fontId="16" fillId="14" borderId="21" xfId="0" applyNumberFormat="1" applyFont="1" applyFill="1" applyBorder="1" applyAlignment="1">
      <alignment wrapText="1"/>
    </xf>
    <xf numFmtId="0" fontId="16" fillId="14" borderId="22" xfId="0" applyFont="1" applyFill="1" applyBorder="1" applyAlignment="1">
      <alignment wrapText="1"/>
    </xf>
    <xf numFmtId="0" fontId="16" fillId="14" borderId="12" xfId="0" applyFont="1" applyFill="1" applyBorder="1" applyAlignment="1">
      <alignment wrapText="1"/>
    </xf>
    <xf numFmtId="14" fontId="16" fillId="14" borderId="18" xfId="0" applyNumberFormat="1" applyFont="1" applyFill="1" applyBorder="1" applyAlignment="1">
      <alignment wrapText="1"/>
    </xf>
    <xf numFmtId="0" fontId="35" fillId="20" borderId="8" xfId="0" applyFont="1" applyFill="1" applyBorder="1" applyAlignment="1">
      <alignment wrapText="1"/>
    </xf>
    <xf numFmtId="0" fontId="34" fillId="20" borderId="19" xfId="0" applyFont="1" applyFill="1" applyBorder="1" applyAlignment="1">
      <alignment wrapText="1"/>
    </xf>
    <xf numFmtId="0" fontId="34" fillId="6" borderId="8" xfId="0" applyFont="1" applyFill="1" applyBorder="1" applyAlignment="1">
      <alignment wrapText="1"/>
    </xf>
    <xf numFmtId="0" fontId="16" fillId="6" borderId="22" xfId="0" applyFont="1" applyFill="1" applyBorder="1" applyAlignment="1">
      <alignment wrapText="1"/>
    </xf>
    <xf numFmtId="14" fontId="16" fillId="6" borderId="30" xfId="0" applyNumberFormat="1" applyFont="1" applyFill="1" applyBorder="1" applyAlignment="1">
      <alignment wrapText="1"/>
    </xf>
    <xf numFmtId="0" fontId="28" fillId="0" borderId="0" xfId="0" applyFont="1" applyAlignment="1">
      <alignment wrapText="1"/>
    </xf>
    <xf numFmtId="14" fontId="0" fillId="0" borderId="0" xfId="0" applyNumberFormat="1" applyAlignment="1">
      <alignment wrapText="1"/>
    </xf>
    <xf numFmtId="14" fontId="0" fillId="0" borderId="0" xfId="0" applyNumberFormat="1"/>
    <xf numFmtId="0" fontId="0" fillId="20" borderId="0" xfId="0" applyFill="1"/>
    <xf numFmtId="14" fontId="3" fillId="0" borderId="0" xfId="0" applyNumberFormat="1" applyFont="1" applyAlignment="1">
      <alignment wrapText="1"/>
    </xf>
    <xf numFmtId="0" fontId="36" fillId="0" borderId="0" xfId="0" applyFont="1" applyAlignment="1">
      <alignment wrapText="1"/>
    </xf>
    <xf numFmtId="0" fontId="20" fillId="14" borderId="21" xfId="0" applyFont="1" applyFill="1" applyBorder="1"/>
    <xf numFmtId="0" fontId="20" fillId="14" borderId="8" xfId="0" applyFont="1" applyFill="1" applyBorder="1"/>
    <xf numFmtId="0" fontId="20" fillId="14" borderId="20" xfId="0" applyFont="1" applyFill="1" applyBorder="1"/>
    <xf numFmtId="0" fontId="20" fillId="14" borderId="8" xfId="0" applyFont="1" applyFill="1" applyBorder="1" applyAlignment="1">
      <alignment wrapText="1"/>
    </xf>
    <xf numFmtId="0" fontId="20" fillId="14" borderId="12" xfId="0" applyFont="1" applyFill="1" applyBorder="1" applyAlignment="1">
      <alignment wrapText="1"/>
    </xf>
    <xf numFmtId="0" fontId="20" fillId="14" borderId="12" xfId="0" applyFont="1" applyFill="1" applyBorder="1"/>
    <xf numFmtId="3" fontId="20" fillId="14" borderId="12" xfId="0" applyNumberFormat="1" applyFont="1" applyFill="1" applyBorder="1"/>
    <xf numFmtId="3" fontId="20" fillId="14" borderId="8" xfId="0" applyNumberFormat="1" applyFont="1" applyFill="1" applyBorder="1"/>
    <xf numFmtId="0" fontId="16" fillId="6" borderId="0" xfId="0" applyFont="1" applyFill="1"/>
    <xf numFmtId="165" fontId="16" fillId="6" borderId="8" xfId="0" applyNumberFormat="1" applyFont="1" applyFill="1" applyBorder="1"/>
    <xf numFmtId="165" fontId="16" fillId="6" borderId="8" xfId="0" applyNumberFormat="1" applyFont="1" applyFill="1" applyBorder="1" applyAlignment="1">
      <alignment wrapText="1"/>
    </xf>
    <xf numFmtId="0" fontId="16" fillId="6" borderId="0" xfId="0" applyFont="1" applyFill="1" applyAlignment="1">
      <alignment wrapText="1"/>
    </xf>
    <xf numFmtId="165" fontId="16" fillId="0" borderId="8" xfId="0" applyNumberFormat="1" applyFont="1" applyBorder="1"/>
    <xf numFmtId="165" fontId="16" fillId="0" borderId="8" xfId="0" applyNumberFormat="1" applyFont="1" applyBorder="1" applyAlignment="1">
      <alignment wrapText="1"/>
    </xf>
    <xf numFmtId="165" fontId="16" fillId="0" borderId="19" xfId="0" applyNumberFormat="1" applyFont="1" applyBorder="1"/>
    <xf numFmtId="165" fontId="16" fillId="0" borderId="19" xfId="0" applyNumberFormat="1" applyFont="1" applyBorder="1" applyAlignment="1">
      <alignment wrapText="1"/>
    </xf>
    <xf numFmtId="10" fontId="16" fillId="0" borderId="8" xfId="0" applyNumberFormat="1" applyFont="1" applyBorder="1" applyAlignment="1">
      <alignment wrapText="1"/>
    </xf>
    <xf numFmtId="0" fontId="16" fillId="10" borderId="8" xfId="0" applyFont="1" applyFill="1" applyBorder="1"/>
    <xf numFmtId="165" fontId="16" fillId="10" borderId="8" xfId="0" applyNumberFormat="1" applyFont="1" applyFill="1" applyBorder="1"/>
    <xf numFmtId="165" fontId="16" fillId="10" borderId="8" xfId="0" applyNumberFormat="1" applyFont="1" applyFill="1" applyBorder="1" applyAlignment="1">
      <alignment wrapText="1"/>
    </xf>
    <xf numFmtId="0" fontId="0" fillId="6" borderId="22" xfId="0" applyFill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6" borderId="20" xfId="0" applyFill="1" applyBorder="1" applyAlignment="1">
      <alignment vertical="center"/>
    </xf>
    <xf numFmtId="0" fontId="0" fillId="0" borderId="27" xfId="0" applyBorder="1" applyAlignment="1">
      <alignment vertical="center"/>
    </xf>
    <xf numFmtId="0" fontId="13" fillId="4" borderId="5" xfId="0" applyFont="1" applyFill="1" applyBorder="1" applyAlignment="1">
      <alignment vertical="center" wrapText="1"/>
    </xf>
    <xf numFmtId="0" fontId="13" fillId="21" borderId="19" xfId="0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19" xfId="0" applyBorder="1" applyAlignment="1">
      <alignment vertical="center"/>
    </xf>
    <xf numFmtId="0" fontId="8" fillId="21" borderId="2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7" fillId="10" borderId="22" xfId="0" applyFont="1" applyFill="1" applyBorder="1"/>
    <xf numFmtId="0" fontId="7" fillId="0" borderId="12" xfId="0" applyFont="1" applyBorder="1"/>
    <xf numFmtId="0" fontId="5" fillId="0" borderId="27" xfId="0" applyFont="1" applyBorder="1"/>
    <xf numFmtId="0" fontId="5" fillId="6" borderId="27" xfId="0" applyFont="1" applyFill="1" applyBorder="1" applyAlignment="1">
      <alignment horizontal="center"/>
    </xf>
    <xf numFmtId="14" fontId="0" fillId="0" borderId="19" xfId="0" applyNumberFormat="1" applyBorder="1" applyAlignment="1">
      <alignment horizontal="right"/>
    </xf>
    <xf numFmtId="0" fontId="0" fillId="14" borderId="43" xfId="0" applyFill="1" applyBorder="1"/>
    <xf numFmtId="0" fontId="0" fillId="6" borderId="43" xfId="0" applyFill="1" applyBorder="1"/>
    <xf numFmtId="164" fontId="8" fillId="0" borderId="43" xfId="0" applyNumberFormat="1" applyFont="1" applyBorder="1" applyAlignment="1">
      <alignment horizontal="right" wrapText="1"/>
    </xf>
    <xf numFmtId="0" fontId="0" fillId="6" borderId="43" xfId="0" applyFill="1" applyBorder="1" applyAlignment="1">
      <alignment horizontal="right"/>
    </xf>
    <xf numFmtId="0" fontId="0" fillId="6" borderId="43" xfId="0" applyFill="1" applyBorder="1" applyAlignment="1">
      <alignment vertical="center"/>
    </xf>
    <xf numFmtId="10" fontId="0" fillId="0" borderId="43" xfId="0" applyNumberFormat="1" applyBorder="1"/>
    <xf numFmtId="0" fontId="0" fillId="0" borderId="43" xfId="0" applyBorder="1"/>
    <xf numFmtId="0" fontId="7" fillId="0" borderId="22" xfId="0" applyFont="1" applyBorder="1" applyAlignment="1">
      <alignment vertical="top"/>
    </xf>
    <xf numFmtId="0" fontId="15" fillId="4" borderId="8" xfId="0" applyFont="1" applyFill="1" applyBorder="1" applyAlignment="1">
      <alignment horizontal="center" vertical="top" wrapText="1"/>
    </xf>
    <xf numFmtId="0" fontId="5" fillId="18" borderId="22" xfId="0" applyFont="1" applyFill="1" applyBorder="1" applyAlignment="1">
      <alignment vertical="top" wrapText="1"/>
    </xf>
    <xf numFmtId="0" fontId="15" fillId="4" borderId="0" xfId="0" applyFont="1" applyFill="1" applyAlignment="1">
      <alignment horizontal="center" vertical="top" wrapText="1"/>
    </xf>
    <xf numFmtId="0" fontId="15" fillId="18" borderId="13" xfId="0" applyFont="1" applyFill="1" applyBorder="1" applyAlignment="1">
      <alignment vertical="top" wrapText="1"/>
    </xf>
    <xf numFmtId="0" fontId="21" fillId="18" borderId="8" xfId="0" applyFont="1" applyFill="1" applyBorder="1"/>
    <xf numFmtId="0" fontId="15" fillId="0" borderId="22" xfId="0" applyFont="1" applyBorder="1" applyAlignment="1">
      <alignment wrapText="1"/>
    </xf>
    <xf numFmtId="0" fontId="15" fillId="0" borderId="22" xfId="0" applyFont="1" applyBorder="1"/>
    <xf numFmtId="0" fontId="22" fillId="0" borderId="22" xfId="0" applyFont="1" applyBorder="1"/>
    <xf numFmtId="0" fontId="37" fillId="14" borderId="27" xfId="1" applyFont="1" applyFill="1" applyBorder="1" applyAlignment="1">
      <alignment wrapText="1"/>
    </xf>
    <xf numFmtId="49" fontId="37" fillId="6" borderId="8" xfId="1" applyNumberFormat="1" applyFont="1" applyFill="1" applyBorder="1" applyAlignment="1">
      <alignment horizontal="center" vertical="center" wrapText="1"/>
    </xf>
    <xf numFmtId="49" fontId="37" fillId="6" borderId="43" xfId="1" applyNumberFormat="1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wrapText="1"/>
    </xf>
    <xf numFmtId="49" fontId="37" fillId="6" borderId="12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64" fontId="16" fillId="0" borderId="18" xfId="0" applyNumberFormat="1" applyFont="1" applyBorder="1" applyAlignment="1">
      <alignment horizontal="right" wrapText="1"/>
    </xf>
    <xf numFmtId="0" fontId="16" fillId="6" borderId="20" xfId="0" applyFont="1" applyFill="1" applyBorder="1" applyAlignment="1">
      <alignment wrapText="1"/>
    </xf>
    <xf numFmtId="164" fontId="16" fillId="6" borderId="18" xfId="0" applyNumberFormat="1" applyFont="1" applyFill="1" applyBorder="1" applyAlignment="1">
      <alignment horizontal="right" wrapText="1"/>
    </xf>
    <xf numFmtId="0" fontId="38" fillId="0" borderId="20" xfId="0" applyFont="1" applyBorder="1" applyAlignment="1">
      <alignment wrapText="1"/>
    </xf>
    <xf numFmtId="3" fontId="39" fillId="0" borderId="0" xfId="0" applyNumberFormat="1" applyFont="1"/>
    <xf numFmtId="3" fontId="0" fillId="0" borderId="19" xfId="0" applyNumberFormat="1" applyBorder="1"/>
    <xf numFmtId="0" fontId="0" fillId="14" borderId="44" xfId="0" applyFill="1" applyBorder="1"/>
    <xf numFmtId="49" fontId="37" fillId="6" borderId="45" xfId="1" applyNumberFormat="1" applyFont="1" applyFill="1" applyBorder="1" applyAlignment="1">
      <alignment horizontal="center" vertical="center" wrapText="1"/>
    </xf>
    <xf numFmtId="0" fontId="0" fillId="6" borderId="46" xfId="0" applyFill="1" applyBorder="1"/>
    <xf numFmtId="0" fontId="0" fillId="6" borderId="45" xfId="0" applyFill="1" applyBorder="1"/>
    <xf numFmtId="164" fontId="0" fillId="6" borderId="44" xfId="0" applyNumberFormat="1" applyFill="1" applyBorder="1" applyAlignment="1">
      <alignment horizontal="right"/>
    </xf>
    <xf numFmtId="0" fontId="0" fillId="6" borderId="46" xfId="0" applyFill="1" applyBorder="1" applyAlignment="1">
      <alignment vertical="center"/>
    </xf>
    <xf numFmtId="10" fontId="0" fillId="0" borderId="45" xfId="0" applyNumberFormat="1" applyBorder="1"/>
    <xf numFmtId="0" fontId="0" fillId="0" borderId="33" xfId="0" applyBorder="1"/>
    <xf numFmtId="0" fontId="5" fillId="6" borderId="8" xfId="0" applyFont="1" applyFill="1" applyBorder="1" applyAlignment="1">
      <alignment horizontal="left"/>
    </xf>
    <xf numFmtId="0" fontId="7" fillId="0" borderId="8" xfId="0" applyFont="1" applyBorder="1"/>
    <xf numFmtId="0" fontId="7" fillId="0" borderId="8" xfId="0" applyFont="1" applyBorder="1" applyAlignment="1">
      <alignment vertical="top"/>
    </xf>
    <xf numFmtId="9" fontId="13" fillId="4" borderId="4" xfId="0" applyNumberFormat="1" applyFont="1" applyFill="1" applyBorder="1" applyAlignment="1">
      <alignment horizontal="center" vertical="center" wrapText="1"/>
    </xf>
    <xf numFmtId="9" fontId="13" fillId="4" borderId="5" xfId="0" applyNumberFormat="1" applyFont="1" applyFill="1" applyBorder="1" applyAlignment="1">
      <alignment horizontal="center" vertical="center" wrapText="1"/>
    </xf>
    <xf numFmtId="9" fontId="13" fillId="21" borderId="30" xfId="0" applyNumberFormat="1" applyFont="1" applyFill="1" applyBorder="1" applyAlignment="1">
      <alignment horizontal="center" vertical="center" wrapText="1"/>
    </xf>
    <xf numFmtId="9" fontId="0" fillId="0" borderId="0" xfId="0" applyNumberFormat="1"/>
    <xf numFmtId="9" fontId="28" fillId="6" borderId="8" xfId="0" applyNumberFormat="1" applyFont="1" applyFill="1" applyBorder="1" applyAlignment="1">
      <alignment wrapText="1"/>
    </xf>
    <xf numFmtId="0" fontId="13" fillId="21" borderId="25" xfId="0" applyFont="1" applyFill="1" applyBorder="1" applyAlignment="1">
      <alignment horizontal="center" vertical="center" wrapText="1"/>
    </xf>
    <xf numFmtId="9" fontId="0" fillId="6" borderId="12" xfId="0" applyNumberFormat="1" applyFill="1" applyBorder="1" applyAlignment="1">
      <alignment horizontal="right" wrapText="1"/>
    </xf>
    <xf numFmtId="0" fontId="15" fillId="3" borderId="8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 wrapText="1"/>
    </xf>
    <xf numFmtId="0" fontId="11" fillId="4" borderId="1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left"/>
    </xf>
    <xf numFmtId="0" fontId="11" fillId="4" borderId="3" xfId="0" applyFont="1" applyFill="1" applyBorder="1" applyAlignment="1">
      <alignment horizontal="center" wrapText="1"/>
    </xf>
    <xf numFmtId="0" fontId="11" fillId="4" borderId="8" xfId="0" applyFont="1" applyFill="1" applyBorder="1" applyAlignment="1">
      <alignment horizontal="center" wrapText="1"/>
    </xf>
    <xf numFmtId="0" fontId="11" fillId="4" borderId="19" xfId="0" applyFont="1" applyFill="1" applyBorder="1" applyAlignment="1">
      <alignment horizontal="center" wrapText="1"/>
    </xf>
    <xf numFmtId="0" fontId="11" fillId="3" borderId="11" xfId="0" applyFont="1" applyFill="1" applyBorder="1" applyAlignment="1">
      <alignment horizontal="center"/>
    </xf>
    <xf numFmtId="0" fontId="31" fillId="4" borderId="7" xfId="0" applyFont="1" applyFill="1" applyBorder="1" applyAlignment="1">
      <alignment horizontal="center" vertical="center"/>
    </xf>
    <xf numFmtId="0" fontId="31" fillId="4" borderId="6" xfId="0" applyFont="1" applyFill="1" applyBorder="1" applyAlignment="1">
      <alignment horizontal="center" vertical="center"/>
    </xf>
    <xf numFmtId="0" fontId="31" fillId="4" borderId="4" xfId="0" applyFont="1" applyFill="1" applyBorder="1" applyAlignment="1">
      <alignment horizontal="center" vertical="center" wrapText="1"/>
    </xf>
    <xf numFmtId="0" fontId="31" fillId="4" borderId="5" xfId="0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wrapText="1"/>
    </xf>
    <xf numFmtId="0" fontId="21" fillId="0" borderId="22" xfId="0" applyFont="1" applyBorder="1"/>
    <xf numFmtId="0" fontId="5" fillId="18" borderId="8" xfId="0" applyFont="1" applyFill="1" applyBorder="1"/>
    <xf numFmtId="0" fontId="28" fillId="0" borderId="0" xfId="0" applyFont="1"/>
    <xf numFmtId="0" fontId="7" fillId="0" borderId="27" xfId="0" applyFont="1" applyBorder="1"/>
    <xf numFmtId="0" fontId="28" fillId="0" borderId="8" xfId="0" applyFont="1" applyBorder="1"/>
    <xf numFmtId="0" fontId="15" fillId="0" borderId="8" xfId="0" applyFont="1" applyBorder="1" applyAlignment="1">
      <alignment wrapText="1"/>
    </xf>
    <xf numFmtId="0" fontId="7" fillId="18" borderId="8" xfId="0" applyFont="1" applyFill="1" applyBorder="1"/>
    <xf numFmtId="0" fontId="15" fillId="0" borderId="8" xfId="0" applyFont="1" applyBorder="1"/>
    <xf numFmtId="0" fontId="22" fillId="0" borderId="8" xfId="0" applyFont="1" applyBorder="1"/>
    <xf numFmtId="0" fontId="6" fillId="0" borderId="20" xfId="0" applyFont="1" applyBorder="1"/>
    <xf numFmtId="0" fontId="5" fillId="18" borderId="28" xfId="0" applyFont="1" applyFill="1" applyBorder="1"/>
    <xf numFmtId="0" fontId="15" fillId="0" borderId="27" xfId="0" applyFont="1" applyBorder="1"/>
    <xf numFmtId="0" fontId="23" fillId="0" borderId="27" xfId="0" applyFont="1" applyBorder="1"/>
    <xf numFmtId="0" fontId="23" fillId="0" borderId="22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23" fillId="0" borderId="12" xfId="0" applyFont="1" applyBorder="1"/>
    <xf numFmtId="0" fontId="23" fillId="0" borderId="12" xfId="0" applyFont="1" applyBorder="1" applyAlignment="1">
      <alignment wrapText="1"/>
    </xf>
    <xf numFmtId="164" fontId="23" fillId="0" borderId="21" xfId="0" applyNumberFormat="1" applyFont="1" applyBorder="1" applyAlignment="1">
      <alignment horizontal="right" wrapText="1"/>
    </xf>
    <xf numFmtId="14" fontId="23" fillId="0" borderId="8" xfId="0" applyNumberFormat="1" applyFont="1" applyBorder="1" applyAlignment="1">
      <alignment horizontal="right"/>
    </xf>
    <xf numFmtId="14" fontId="23" fillId="0" borderId="22" xfId="0" applyNumberFormat="1" applyFont="1" applyBorder="1" applyAlignment="1">
      <alignment vertical="center"/>
    </xf>
    <xf numFmtId="14" fontId="23" fillId="0" borderId="22" xfId="0" applyNumberFormat="1" applyFont="1" applyBorder="1" applyAlignment="1">
      <alignment horizontal="right"/>
    </xf>
    <xf numFmtId="3" fontId="23" fillId="6" borderId="22" xfId="0" applyNumberFormat="1" applyFont="1" applyFill="1" applyBorder="1"/>
    <xf numFmtId="0" fontId="23" fillId="6" borderId="22" xfId="0" applyFont="1" applyFill="1" applyBorder="1"/>
    <xf numFmtId="0" fontId="23" fillId="6" borderId="12" xfId="0" applyFont="1" applyFill="1" applyBorder="1"/>
    <xf numFmtId="10" fontId="23" fillId="0" borderId="8" xfId="0" applyNumberFormat="1" applyFont="1" applyBorder="1"/>
    <xf numFmtId="9" fontId="23" fillId="14" borderId="12" xfId="0" applyNumberFormat="1" applyFont="1" applyFill="1" applyBorder="1"/>
    <xf numFmtId="0" fontId="23" fillId="14" borderId="12" xfId="0" applyFont="1" applyFill="1" applyBorder="1"/>
    <xf numFmtId="0" fontId="23" fillId="0" borderId="21" xfId="0" applyFont="1" applyBorder="1"/>
    <xf numFmtId="0" fontId="23" fillId="0" borderId="8" xfId="0" applyFont="1" applyBorder="1"/>
    <xf numFmtId="0" fontId="23" fillId="14" borderId="22" xfId="0" applyFont="1" applyFill="1" applyBorder="1" applyAlignment="1">
      <alignment horizontal="right"/>
    </xf>
    <xf numFmtId="3" fontId="23" fillId="14" borderId="22" xfId="0" applyNumberFormat="1" applyFont="1" applyFill="1" applyBorder="1"/>
    <xf numFmtId="0" fontId="23" fillId="14" borderId="22" xfId="0" applyFont="1" applyFill="1" applyBorder="1"/>
    <xf numFmtId="10" fontId="23" fillId="14" borderId="8" xfId="0" applyNumberFormat="1" applyFont="1" applyFill="1" applyBorder="1"/>
    <xf numFmtId="0" fontId="19" fillId="0" borderId="12" xfId="0" applyFont="1" applyBorder="1" applyAlignment="1">
      <alignment wrapText="1"/>
    </xf>
    <xf numFmtId="164" fontId="23" fillId="0" borderId="0" xfId="0" applyNumberFormat="1" applyFont="1" applyAlignment="1">
      <alignment horizontal="right" wrapText="1"/>
    </xf>
    <xf numFmtId="0" fontId="6" fillId="0" borderId="8" xfId="0" applyFont="1" applyBorder="1" applyAlignment="1">
      <alignment wrapText="1"/>
    </xf>
    <xf numFmtId="14" fontId="23" fillId="14" borderId="22" xfId="0" applyNumberFormat="1" applyFont="1" applyFill="1" applyBorder="1" applyAlignment="1">
      <alignment horizontal="right"/>
    </xf>
    <xf numFmtId="0" fontId="6" fillId="0" borderId="22" xfId="0" applyFont="1" applyBorder="1" applyAlignment="1">
      <alignment wrapText="1"/>
    </xf>
    <xf numFmtId="3" fontId="23" fillId="6" borderId="27" xfId="0" applyNumberFormat="1" applyFont="1" applyFill="1" applyBorder="1"/>
    <xf numFmtId="14" fontId="23" fillId="0" borderId="28" xfId="0" applyNumberFormat="1" applyFont="1" applyBorder="1" applyAlignment="1">
      <alignment vertical="center"/>
    </xf>
    <xf numFmtId="14" fontId="23" fillId="14" borderId="28" xfId="0" applyNumberFormat="1" applyFont="1" applyFill="1" applyBorder="1" applyAlignment="1">
      <alignment horizontal="right"/>
    </xf>
    <xf numFmtId="0" fontId="23" fillId="14" borderId="8" xfId="0" applyFont="1" applyFill="1" applyBorder="1"/>
    <xf numFmtId="9" fontId="23" fillId="14" borderId="22" xfId="0" applyNumberFormat="1" applyFont="1" applyFill="1" applyBorder="1"/>
    <xf numFmtId="0" fontId="23" fillId="14" borderId="19" xfId="0" applyFont="1" applyFill="1" applyBorder="1"/>
    <xf numFmtId="0" fontId="23" fillId="14" borderId="19" xfId="0" applyFont="1" applyFill="1" applyBorder="1" applyAlignment="1">
      <alignment horizontal="right"/>
    </xf>
    <xf numFmtId="0" fontId="23" fillId="14" borderId="24" xfId="0" applyFont="1" applyFill="1" applyBorder="1" applyAlignment="1">
      <alignment horizontal="right"/>
    </xf>
    <xf numFmtId="0" fontId="23" fillId="14" borderId="24" xfId="0" applyFont="1" applyFill="1" applyBorder="1"/>
    <xf numFmtId="10" fontId="23" fillId="14" borderId="19" xfId="0" applyNumberFormat="1" applyFont="1" applyFill="1" applyBorder="1"/>
    <xf numFmtId="9" fontId="23" fillId="14" borderId="19" xfId="0" applyNumberFormat="1" applyFont="1" applyFill="1" applyBorder="1"/>
    <xf numFmtId="0" fontId="23" fillId="14" borderId="25" xfId="0" applyFont="1" applyFill="1" applyBorder="1"/>
    <xf numFmtId="0" fontId="23" fillId="6" borderId="8" xfId="0" applyFont="1" applyFill="1" applyBorder="1"/>
    <xf numFmtId="0" fontId="23" fillId="6" borderId="0" xfId="0" applyFont="1" applyFill="1"/>
    <xf numFmtId="0" fontId="23" fillId="0" borderId="8" xfId="0" applyFont="1" applyBorder="1" applyAlignment="1">
      <alignment wrapText="1"/>
    </xf>
    <xf numFmtId="0" fontId="19" fillId="0" borderId="8" xfId="0" applyFont="1" applyBorder="1" applyAlignment="1">
      <alignment wrapText="1"/>
    </xf>
    <xf numFmtId="164" fontId="23" fillId="0" borderId="8" xfId="0" applyNumberFormat="1" applyFont="1" applyBorder="1" applyAlignment="1">
      <alignment horizontal="right" wrapText="1"/>
    </xf>
    <xf numFmtId="14" fontId="23" fillId="0" borderId="8" xfId="0" applyNumberFormat="1" applyFont="1" applyBorder="1" applyAlignment="1">
      <alignment vertical="center"/>
    </xf>
    <xf numFmtId="0" fontId="23" fillId="14" borderId="8" xfId="0" applyFont="1" applyFill="1" applyBorder="1" applyAlignment="1">
      <alignment horizontal="right"/>
    </xf>
    <xf numFmtId="3" fontId="23" fillId="14" borderId="8" xfId="0" applyNumberFormat="1" applyFont="1" applyFill="1" applyBorder="1"/>
    <xf numFmtId="9" fontId="23" fillId="14" borderId="8" xfId="0" applyNumberFormat="1" applyFont="1" applyFill="1" applyBorder="1"/>
    <xf numFmtId="0" fontId="23" fillId="0" borderId="18" xfId="0" applyFont="1" applyBorder="1"/>
    <xf numFmtId="14" fontId="23" fillId="0" borderId="12" xfId="0" applyNumberFormat="1" applyFont="1" applyBorder="1" applyAlignment="1">
      <alignment horizontal="right"/>
    </xf>
    <xf numFmtId="10" fontId="23" fillId="0" borderId="12" xfId="0" applyNumberFormat="1" applyFont="1" applyBorder="1"/>
    <xf numFmtId="0" fontId="23" fillId="6" borderId="27" xfId="0" applyFont="1" applyFill="1" applyBorder="1"/>
    <xf numFmtId="0" fontId="23" fillId="6" borderId="22" xfId="0" applyFont="1" applyFill="1" applyBorder="1" applyAlignment="1">
      <alignment wrapText="1"/>
    </xf>
    <xf numFmtId="0" fontId="19" fillId="6" borderId="12" xfId="0" applyFont="1" applyFill="1" applyBorder="1" applyAlignment="1">
      <alignment wrapText="1"/>
    </xf>
    <xf numFmtId="0" fontId="23" fillId="6" borderId="12" xfId="0" applyFont="1" applyFill="1" applyBorder="1" applyAlignment="1">
      <alignment wrapText="1"/>
    </xf>
    <xf numFmtId="164" fontId="23" fillId="6" borderId="21" xfId="0" applyNumberFormat="1" applyFont="1" applyFill="1" applyBorder="1" applyAlignment="1">
      <alignment horizontal="right" wrapText="1"/>
    </xf>
    <xf numFmtId="0" fontId="19" fillId="0" borderId="20" xfId="0" applyFont="1" applyBorder="1" applyAlignment="1">
      <alignment wrapText="1"/>
    </xf>
    <xf numFmtId="0" fontId="23" fillId="0" borderId="18" xfId="0" applyFont="1" applyBorder="1" applyAlignment="1">
      <alignment wrapText="1"/>
    </xf>
    <xf numFmtId="164" fontId="41" fillId="0" borderId="8" xfId="0" applyNumberFormat="1" applyFont="1" applyBorder="1"/>
    <xf numFmtId="14" fontId="23" fillId="0" borderId="20" xfId="0" applyNumberFormat="1" applyFont="1" applyBorder="1" applyAlignment="1">
      <alignment horizontal="right"/>
    </xf>
    <xf numFmtId="14" fontId="23" fillId="14" borderId="22" xfId="0" applyNumberFormat="1" applyFont="1" applyFill="1" applyBorder="1" applyAlignment="1">
      <alignment vertical="center"/>
    </xf>
    <xf numFmtId="9" fontId="23" fillId="14" borderId="23" xfId="0" applyNumberFormat="1" applyFont="1" applyFill="1" applyBorder="1"/>
    <xf numFmtId="0" fontId="23" fillId="0" borderId="19" xfId="0" applyFont="1" applyBorder="1" applyAlignment="1">
      <alignment wrapText="1"/>
    </xf>
    <xf numFmtId="14" fontId="23" fillId="0" borderId="24" xfId="0" applyNumberFormat="1" applyFont="1" applyBorder="1" applyAlignment="1">
      <alignment vertical="center"/>
    </xf>
    <xf numFmtId="3" fontId="23" fillId="6" borderId="8" xfId="0" applyNumberFormat="1" applyFont="1" applyFill="1" applyBorder="1"/>
    <xf numFmtId="0" fontId="23" fillId="6" borderId="18" xfId="0" applyFont="1" applyFill="1" applyBorder="1"/>
    <xf numFmtId="0" fontId="23" fillId="14" borderId="0" xfId="0" applyFont="1" applyFill="1"/>
    <xf numFmtId="9" fontId="23" fillId="0" borderId="8" xfId="0" applyNumberFormat="1" applyFont="1" applyBorder="1"/>
    <xf numFmtId="0" fontId="19" fillId="0" borderId="22" xfId="0" applyFont="1" applyBorder="1" applyAlignment="1">
      <alignment wrapText="1"/>
    </xf>
    <xf numFmtId="0" fontId="23" fillId="0" borderId="21" xfId="0" applyFont="1" applyBorder="1" applyAlignment="1">
      <alignment wrapText="1"/>
    </xf>
    <xf numFmtId="14" fontId="23" fillId="0" borderId="28" xfId="0" applyNumberFormat="1" applyFont="1" applyBorder="1" applyAlignment="1">
      <alignment horizontal="right"/>
    </xf>
    <xf numFmtId="10" fontId="23" fillId="14" borderId="12" xfId="0" applyNumberFormat="1" applyFont="1" applyFill="1" applyBorder="1"/>
    <xf numFmtId="3" fontId="23" fillId="0" borderId="22" xfId="0" applyNumberFormat="1" applyFont="1" applyBorder="1"/>
    <xf numFmtId="0" fontId="19" fillId="0" borderId="27" xfId="0" applyFont="1" applyBorder="1" applyAlignment="1">
      <alignment wrapText="1"/>
    </xf>
    <xf numFmtId="0" fontId="23" fillId="0" borderId="23" xfId="0" applyFont="1" applyBorder="1"/>
    <xf numFmtId="0" fontId="23" fillId="0" borderId="26" xfId="0" applyFont="1" applyBorder="1" applyAlignment="1">
      <alignment wrapText="1"/>
    </xf>
    <xf numFmtId="164" fontId="23" fillId="0" borderId="19" xfId="0" applyNumberFormat="1" applyFont="1" applyBorder="1" applyAlignment="1">
      <alignment horizontal="right" wrapText="1"/>
    </xf>
    <xf numFmtId="14" fontId="23" fillId="0" borderId="0" xfId="0" applyNumberFormat="1" applyFont="1" applyAlignment="1">
      <alignment horizontal="right"/>
    </xf>
    <xf numFmtId="14" fontId="23" fillId="0" borderId="19" xfId="0" applyNumberFormat="1" applyFont="1" applyBorder="1" applyAlignment="1">
      <alignment vertical="center"/>
    </xf>
    <xf numFmtId="14" fontId="23" fillId="6" borderId="0" xfId="0" applyNumberFormat="1" applyFont="1" applyFill="1" applyAlignment="1">
      <alignment horizontal="right"/>
    </xf>
    <xf numFmtId="0" fontId="23" fillId="6" borderId="23" xfId="0" applyFont="1" applyFill="1" applyBorder="1"/>
    <xf numFmtId="10" fontId="23" fillId="0" borderId="23" xfId="0" applyNumberFormat="1" applyFont="1" applyBorder="1"/>
    <xf numFmtId="3" fontId="23" fillId="14" borderId="27" xfId="0" applyNumberFormat="1" applyFont="1" applyFill="1" applyBorder="1"/>
    <xf numFmtId="9" fontId="23" fillId="14" borderId="27" xfId="0" applyNumberFormat="1" applyFont="1" applyFill="1" applyBorder="1"/>
    <xf numFmtId="0" fontId="23" fillId="14" borderId="23" xfId="0" applyFont="1" applyFill="1" applyBorder="1"/>
    <xf numFmtId="0" fontId="23" fillId="0" borderId="26" xfId="0" applyFont="1" applyBorder="1"/>
    <xf numFmtId="14" fontId="23" fillId="0" borderId="8" xfId="0" applyNumberFormat="1" applyFont="1" applyBorder="1"/>
    <xf numFmtId="10" fontId="23" fillId="6" borderId="8" xfId="0" applyNumberFormat="1" applyFont="1" applyFill="1" applyBorder="1"/>
    <xf numFmtId="0" fontId="23" fillId="0" borderId="25" xfId="0" applyFont="1" applyBorder="1"/>
    <xf numFmtId="0" fontId="23" fillId="0" borderId="27" xfId="0" applyFont="1" applyBorder="1" applyAlignment="1">
      <alignment wrapText="1"/>
    </xf>
    <xf numFmtId="0" fontId="19" fillId="0" borderId="23" xfId="0" applyFont="1" applyBorder="1" applyAlignment="1">
      <alignment wrapText="1"/>
    </xf>
    <xf numFmtId="164" fontId="41" fillId="0" borderId="23" xfId="0" applyNumberFormat="1" applyFont="1" applyBorder="1"/>
    <xf numFmtId="14" fontId="23" fillId="0" borderId="12" xfId="0" applyNumberFormat="1" applyFont="1" applyBorder="1" applyAlignment="1">
      <alignment vertical="center"/>
    </xf>
    <xf numFmtId="3" fontId="23" fillId="6" borderId="23" xfId="0" applyNumberFormat="1" applyFont="1" applyFill="1" applyBorder="1"/>
    <xf numFmtId="0" fontId="23" fillId="14" borderId="26" xfId="0" applyFont="1" applyFill="1" applyBorder="1"/>
    <xf numFmtId="164" fontId="41" fillId="0" borderId="18" xfId="0" applyNumberFormat="1" applyFont="1" applyBorder="1"/>
    <xf numFmtId="9" fontId="23" fillId="14" borderId="20" xfId="0" applyNumberFormat="1" applyFont="1" applyFill="1" applyBorder="1"/>
    <xf numFmtId="0" fontId="23" fillId="14" borderId="20" xfId="0" applyFont="1" applyFill="1" applyBorder="1"/>
    <xf numFmtId="0" fontId="23" fillId="14" borderId="18" xfId="0" applyFont="1" applyFill="1" applyBorder="1"/>
    <xf numFmtId="3" fontId="23" fillId="6" borderId="12" xfId="0" applyNumberFormat="1" applyFont="1" applyFill="1" applyBorder="1"/>
    <xf numFmtId="164" fontId="23" fillId="0" borderId="18" xfId="0" applyNumberFormat="1" applyFont="1" applyBorder="1" applyAlignment="1">
      <alignment horizontal="right" wrapText="1"/>
    </xf>
    <xf numFmtId="164" fontId="23" fillId="0" borderId="12" xfId="0" applyNumberFormat="1" applyFont="1" applyBorder="1" applyAlignment="1">
      <alignment horizontal="right" wrapText="1"/>
    </xf>
    <xf numFmtId="0" fontId="23" fillId="0" borderId="22" xfId="0" applyFont="1" applyBorder="1"/>
    <xf numFmtId="9" fontId="23" fillId="0" borderId="12" xfId="0" applyNumberFormat="1" applyFont="1" applyBorder="1"/>
    <xf numFmtId="0" fontId="23" fillId="26" borderId="0" xfId="0" applyFont="1" applyFill="1"/>
    <xf numFmtId="0" fontId="41" fillId="26" borderId="8" xfId="0" applyFont="1" applyFill="1" applyBorder="1" applyAlignment="1">
      <alignment wrapText="1"/>
    </xf>
    <xf numFmtId="0" fontId="19" fillId="26" borderId="22" xfId="0" applyFont="1" applyFill="1" applyBorder="1" applyAlignment="1">
      <alignment wrapText="1"/>
    </xf>
    <xf numFmtId="0" fontId="23" fillId="26" borderId="12" xfId="0" applyFont="1" applyFill="1" applyBorder="1"/>
    <xf numFmtId="0" fontId="23" fillId="26" borderId="12" xfId="0" applyFont="1" applyFill="1" applyBorder="1" applyAlignment="1">
      <alignment wrapText="1"/>
    </xf>
    <xf numFmtId="164" fontId="23" fillId="26" borderId="21" xfId="0" applyNumberFormat="1" applyFont="1" applyFill="1" applyBorder="1" applyAlignment="1">
      <alignment horizontal="right" wrapText="1"/>
    </xf>
    <xf numFmtId="14" fontId="23" fillId="26" borderId="8" xfId="0" applyNumberFormat="1" applyFont="1" applyFill="1" applyBorder="1" applyAlignment="1">
      <alignment horizontal="right"/>
    </xf>
    <xf numFmtId="14" fontId="23" fillId="26" borderId="22" xfId="0" applyNumberFormat="1" applyFont="1" applyFill="1" applyBorder="1" applyAlignment="1">
      <alignment vertical="center"/>
    </xf>
    <xf numFmtId="14" fontId="23" fillId="26" borderId="22" xfId="0" applyNumberFormat="1" applyFont="1" applyFill="1" applyBorder="1" applyAlignment="1">
      <alignment horizontal="right"/>
    </xf>
    <xf numFmtId="3" fontId="23" fillId="26" borderId="22" xfId="0" applyNumberFormat="1" applyFont="1" applyFill="1" applyBorder="1"/>
    <xf numFmtId="0" fontId="23" fillId="26" borderId="22" xfId="0" applyFont="1" applyFill="1" applyBorder="1"/>
    <xf numFmtId="10" fontId="23" fillId="26" borderId="8" xfId="0" applyNumberFormat="1" applyFont="1" applyFill="1" applyBorder="1"/>
    <xf numFmtId="9" fontId="23" fillId="26" borderId="12" xfId="0" applyNumberFormat="1" applyFont="1" applyFill="1" applyBorder="1"/>
    <xf numFmtId="0" fontId="23" fillId="26" borderId="21" xfId="0" applyFont="1" applyFill="1" applyBorder="1"/>
    <xf numFmtId="0" fontId="23" fillId="0" borderId="23" xfId="0" applyFont="1" applyBorder="1" applyAlignment="1">
      <alignment wrapText="1"/>
    </xf>
    <xf numFmtId="0" fontId="42" fillId="0" borderId="27" xfId="0" applyFont="1" applyBorder="1"/>
    <xf numFmtId="0" fontId="42" fillId="0" borderId="20" xfId="0" applyFont="1" applyBorder="1" applyAlignment="1">
      <alignment wrapText="1"/>
    </xf>
    <xf numFmtId="0" fontId="42" fillId="0" borderId="8" xfId="0" applyFont="1" applyBorder="1"/>
    <xf numFmtId="0" fontId="42" fillId="0" borderId="8" xfId="0" applyFont="1" applyBorder="1" applyAlignment="1">
      <alignment wrapText="1"/>
    </xf>
    <xf numFmtId="14" fontId="23" fillId="0" borderId="27" xfId="0" applyNumberFormat="1" applyFont="1" applyBorder="1" applyAlignment="1">
      <alignment vertical="center"/>
    </xf>
    <xf numFmtId="14" fontId="23" fillId="0" borderId="27" xfId="0" applyNumberFormat="1" applyFont="1" applyBorder="1" applyAlignment="1">
      <alignment horizontal="right"/>
    </xf>
    <xf numFmtId="0" fontId="23" fillId="6" borderId="19" xfId="0" applyFont="1" applyFill="1" applyBorder="1"/>
    <xf numFmtId="0" fontId="42" fillId="0" borderId="22" xfId="0" applyFont="1" applyBorder="1" applyAlignment="1">
      <alignment wrapText="1"/>
    </xf>
    <xf numFmtId="0" fontId="42" fillId="0" borderId="12" xfId="0" applyFont="1" applyBorder="1"/>
    <xf numFmtId="0" fontId="42" fillId="0" borderId="12" xfId="0" applyFont="1" applyBorder="1" applyAlignment="1">
      <alignment wrapText="1"/>
    </xf>
    <xf numFmtId="164" fontId="41" fillId="0" borderId="21" xfId="0" applyNumberFormat="1" applyFont="1" applyBorder="1"/>
    <xf numFmtId="14" fontId="23" fillId="0" borderId="18" xfId="0" applyNumberFormat="1" applyFont="1" applyBorder="1" applyAlignment="1">
      <alignment horizontal="right"/>
    </xf>
    <xf numFmtId="14" fontId="23" fillId="0" borderId="25" xfId="0" applyNumberFormat="1" applyFont="1" applyBorder="1" applyAlignment="1">
      <alignment horizontal="right"/>
    </xf>
    <xf numFmtId="14" fontId="23" fillId="14" borderId="19" xfId="0" applyNumberFormat="1" applyFont="1" applyFill="1" applyBorder="1" applyAlignment="1">
      <alignment horizontal="right"/>
    </xf>
    <xf numFmtId="9" fontId="23" fillId="6" borderId="22" xfId="0" applyNumberFormat="1" applyFont="1" applyFill="1" applyBorder="1"/>
    <xf numFmtId="164" fontId="42" fillId="0" borderId="21" xfId="0" applyNumberFormat="1" applyFont="1" applyBorder="1" applyAlignment="1">
      <alignment horizontal="right" wrapText="1"/>
    </xf>
    <xf numFmtId="14" fontId="42" fillId="0" borderId="25" xfId="0" applyNumberFormat="1" applyFont="1" applyBorder="1" applyAlignment="1">
      <alignment horizontal="right"/>
    </xf>
    <xf numFmtId="14" fontId="42" fillId="0" borderId="19" xfId="0" applyNumberFormat="1" applyFont="1" applyBorder="1" applyAlignment="1">
      <alignment vertical="center"/>
    </xf>
    <xf numFmtId="14" fontId="42" fillId="14" borderId="19" xfId="0" applyNumberFormat="1" applyFont="1" applyFill="1" applyBorder="1" applyAlignment="1">
      <alignment horizontal="right"/>
    </xf>
    <xf numFmtId="0" fontId="42" fillId="14" borderId="22" xfId="0" applyFont="1" applyFill="1" applyBorder="1"/>
    <xf numFmtId="0" fontId="42" fillId="14" borderId="12" xfId="0" applyFont="1" applyFill="1" applyBorder="1"/>
    <xf numFmtId="3" fontId="42" fillId="0" borderId="22" xfId="0" applyNumberFormat="1" applyFont="1" applyBorder="1"/>
    <xf numFmtId="9" fontId="42" fillId="0" borderId="22" xfId="0" applyNumberFormat="1" applyFont="1" applyBorder="1"/>
    <xf numFmtId="0" fontId="42" fillId="0" borderId="21" xfId="0" applyFont="1" applyBorder="1"/>
    <xf numFmtId="0" fontId="42" fillId="0" borderId="0" xfId="0" applyFont="1"/>
    <xf numFmtId="0" fontId="23" fillId="0" borderId="8" xfId="0" applyFont="1" applyBorder="1" applyAlignment="1">
      <alignment vertical="center"/>
    </xf>
    <xf numFmtId="0" fontId="23" fillId="0" borderId="22" xfId="0" applyFont="1" applyBorder="1" applyAlignment="1">
      <alignment vertical="center"/>
    </xf>
    <xf numFmtId="0" fontId="23" fillId="26" borderId="27" xfId="0" applyFont="1" applyFill="1" applyBorder="1"/>
    <xf numFmtId="0" fontId="41" fillId="26" borderId="20" xfId="0" applyFont="1" applyFill="1" applyBorder="1" applyAlignment="1">
      <alignment wrapText="1"/>
    </xf>
    <xf numFmtId="0" fontId="19" fillId="26" borderId="8" xfId="0" applyFont="1" applyFill="1" applyBorder="1" applyAlignment="1">
      <alignment wrapText="1"/>
    </xf>
    <xf numFmtId="0" fontId="23" fillId="26" borderId="8" xfId="0" applyFont="1" applyFill="1" applyBorder="1"/>
    <xf numFmtId="0" fontId="23" fillId="26" borderId="8" xfId="0" applyFont="1" applyFill="1" applyBorder="1" applyAlignment="1">
      <alignment wrapText="1"/>
    </xf>
    <xf numFmtId="164" fontId="23" fillId="26" borderId="18" xfId="0" applyNumberFormat="1" applyFont="1" applyFill="1" applyBorder="1" applyAlignment="1">
      <alignment horizontal="right" wrapText="1"/>
    </xf>
    <xf numFmtId="0" fontId="23" fillId="26" borderId="22" xfId="0" applyFont="1" applyFill="1" applyBorder="1" applyAlignment="1">
      <alignment vertical="center"/>
    </xf>
    <xf numFmtId="9" fontId="23" fillId="26" borderId="8" xfId="0" applyNumberFormat="1" applyFont="1" applyFill="1" applyBorder="1"/>
    <xf numFmtId="0" fontId="23" fillId="26" borderId="18" xfId="0" applyFont="1" applyFill="1" applyBorder="1"/>
    <xf numFmtId="0" fontId="41" fillId="0" borderId="8" xfId="0" applyFont="1" applyBorder="1" applyAlignment="1">
      <alignment wrapText="1"/>
    </xf>
    <xf numFmtId="9" fontId="23" fillId="6" borderId="8" xfId="0" applyNumberFormat="1" applyFont="1" applyFill="1" applyBorder="1"/>
    <xf numFmtId="0" fontId="41" fillId="0" borderId="24" xfId="0" applyFont="1" applyBorder="1" applyAlignment="1">
      <alignment wrapText="1"/>
    </xf>
    <xf numFmtId="0" fontId="6" fillId="0" borderId="24" xfId="0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23" fillId="0" borderId="19" xfId="0" applyFont="1" applyBorder="1"/>
    <xf numFmtId="164" fontId="23" fillId="0" borderId="25" xfId="0" applyNumberFormat="1" applyFont="1" applyBorder="1" applyAlignment="1">
      <alignment horizontal="right" wrapText="1"/>
    </xf>
    <xf numFmtId="14" fontId="23" fillId="0" borderId="19" xfId="0" applyNumberFormat="1" applyFont="1" applyBorder="1" applyAlignment="1">
      <alignment horizontal="right"/>
    </xf>
    <xf numFmtId="0" fontId="23" fillId="0" borderId="27" xfId="0" applyFont="1" applyBorder="1" applyAlignment="1">
      <alignment vertical="center"/>
    </xf>
    <xf numFmtId="10" fontId="23" fillId="0" borderId="19" xfId="0" applyNumberFormat="1" applyFont="1" applyBorder="1"/>
    <xf numFmtId="0" fontId="6" fillId="0" borderId="19" xfId="0" applyFont="1" applyBorder="1" applyAlignment="1">
      <alignment wrapText="1"/>
    </xf>
    <xf numFmtId="0" fontId="23" fillId="0" borderId="19" xfId="0" applyFont="1" applyBorder="1" applyAlignment="1">
      <alignment vertical="center"/>
    </xf>
    <xf numFmtId="3" fontId="23" fillId="0" borderId="19" xfId="0" applyNumberFormat="1" applyFont="1" applyBorder="1"/>
    <xf numFmtId="0" fontId="23" fillId="11" borderId="8" xfId="0" applyFont="1" applyFill="1" applyBorder="1"/>
    <xf numFmtId="0" fontId="41" fillId="0" borderId="27" xfId="0" applyFont="1" applyBorder="1" applyAlignment="1">
      <alignment wrapText="1"/>
    </xf>
    <xf numFmtId="164" fontId="23" fillId="0" borderId="26" xfId="0" applyNumberFormat="1" applyFont="1" applyBorder="1" applyAlignment="1">
      <alignment horizontal="right" wrapText="1"/>
    </xf>
    <xf numFmtId="14" fontId="23" fillId="0" borderId="26" xfId="0" applyNumberFormat="1" applyFont="1" applyBorder="1" applyAlignment="1">
      <alignment horizontal="right"/>
    </xf>
    <xf numFmtId="0" fontId="23" fillId="0" borderId="12" xfId="0" applyFont="1" applyBorder="1" applyAlignment="1">
      <alignment vertical="center"/>
    </xf>
    <xf numFmtId="9" fontId="23" fillId="6" borderId="23" xfId="0" applyNumberFormat="1" applyFont="1" applyFill="1" applyBorder="1"/>
    <xf numFmtId="0" fontId="23" fillId="6" borderId="24" xfId="0" applyFont="1" applyFill="1" applyBorder="1"/>
    <xf numFmtId="9" fontId="23" fillId="6" borderId="19" xfId="0" applyNumberFormat="1" applyFont="1" applyFill="1" applyBorder="1"/>
    <xf numFmtId="164" fontId="23" fillId="0" borderId="8" xfId="0" applyNumberFormat="1" applyFont="1" applyBorder="1" applyAlignment="1">
      <alignment horizontal="right"/>
    </xf>
    <xf numFmtId="14" fontId="23" fillId="0" borderId="23" xfId="0" applyNumberFormat="1" applyFont="1" applyBorder="1" applyAlignment="1">
      <alignment vertical="center"/>
    </xf>
    <xf numFmtId="14" fontId="23" fillId="14" borderId="23" xfId="0" applyNumberFormat="1" applyFont="1" applyFill="1" applyBorder="1" applyAlignment="1">
      <alignment horizontal="right"/>
    </xf>
    <xf numFmtId="10" fontId="23" fillId="14" borderId="23" xfId="0" applyNumberFormat="1" applyFont="1" applyFill="1" applyBorder="1"/>
    <xf numFmtId="3" fontId="23" fillId="0" borderId="8" xfId="0" applyNumberFormat="1" applyFont="1" applyBorder="1"/>
    <xf numFmtId="3" fontId="23" fillId="14" borderId="23" xfId="0" applyNumberFormat="1" applyFont="1" applyFill="1" applyBorder="1"/>
    <xf numFmtId="0" fontId="19" fillId="0" borderId="24" xfId="0" applyFont="1" applyBorder="1" applyAlignment="1">
      <alignment wrapText="1"/>
    </xf>
    <xf numFmtId="3" fontId="23" fillId="14" borderId="19" xfId="0" applyNumberFormat="1" applyFont="1" applyFill="1" applyBorder="1"/>
    <xf numFmtId="14" fontId="23" fillId="0" borderId="23" xfId="0" applyNumberFormat="1" applyFont="1" applyBorder="1" applyAlignment="1">
      <alignment horizontal="right"/>
    </xf>
    <xf numFmtId="164" fontId="23" fillId="0" borderId="19" xfId="0" applyNumberFormat="1" applyFont="1" applyBorder="1" applyAlignment="1">
      <alignment horizontal="right"/>
    </xf>
    <xf numFmtId="3" fontId="23" fillId="6" borderId="19" xfId="0" applyNumberFormat="1" applyFont="1" applyFill="1" applyBorder="1"/>
    <xf numFmtId="14" fontId="23" fillId="6" borderId="19" xfId="0" applyNumberFormat="1" applyFont="1" applyFill="1" applyBorder="1"/>
    <xf numFmtId="9" fontId="23" fillId="6" borderId="24" xfId="0" applyNumberFormat="1" applyFont="1" applyFill="1" applyBorder="1"/>
    <xf numFmtId="164" fontId="23" fillId="0" borderId="23" xfId="0" applyNumberFormat="1" applyFont="1" applyBorder="1" applyAlignment="1">
      <alignment horizontal="right" wrapText="1"/>
    </xf>
    <xf numFmtId="0" fontId="23" fillId="0" borderId="23" xfId="0" applyFont="1" applyBorder="1" applyAlignment="1">
      <alignment vertical="center"/>
    </xf>
    <xf numFmtId="0" fontId="23" fillId="14" borderId="23" xfId="0" applyFont="1" applyFill="1" applyBorder="1" applyAlignment="1">
      <alignment horizontal="right"/>
    </xf>
    <xf numFmtId="9" fontId="23" fillId="0" borderId="23" xfId="0" applyNumberFormat="1" applyFont="1" applyBorder="1"/>
    <xf numFmtId="0" fontId="19" fillId="6" borderId="19" xfId="0" applyFont="1" applyFill="1" applyBorder="1" applyAlignment="1">
      <alignment wrapText="1"/>
    </xf>
    <xf numFmtId="0" fontId="6" fillId="6" borderId="8" xfId="0" applyFont="1" applyFill="1" applyBorder="1" applyAlignment="1">
      <alignment wrapText="1"/>
    </xf>
    <xf numFmtId="0" fontId="19" fillId="6" borderId="8" xfId="0" applyFont="1" applyFill="1" applyBorder="1" applyAlignment="1">
      <alignment wrapText="1"/>
    </xf>
    <xf numFmtId="0" fontId="23" fillId="6" borderId="8" xfId="0" applyFont="1" applyFill="1" applyBorder="1" applyAlignment="1">
      <alignment wrapText="1"/>
    </xf>
    <xf numFmtId="166" fontId="23" fillId="6" borderId="8" xfId="0" applyNumberFormat="1" applyFont="1" applyFill="1" applyBorder="1"/>
    <xf numFmtId="0" fontId="41" fillId="6" borderId="8" xfId="0" applyFont="1" applyFill="1" applyBorder="1"/>
    <xf numFmtId="0" fontId="41" fillId="6" borderId="19" xfId="0" applyFont="1" applyFill="1" applyBorder="1"/>
    <xf numFmtId="0" fontId="19" fillId="6" borderId="24" xfId="0" applyFont="1" applyFill="1" applyBorder="1" applyAlignment="1">
      <alignment wrapText="1"/>
    </xf>
    <xf numFmtId="0" fontId="23" fillId="6" borderId="19" xfId="0" applyFont="1" applyFill="1" applyBorder="1" applyAlignment="1">
      <alignment wrapText="1"/>
    </xf>
    <xf numFmtId="0" fontId="23" fillId="0" borderId="24" xfId="0" applyFont="1" applyBorder="1" applyAlignment="1">
      <alignment vertical="center"/>
    </xf>
    <xf numFmtId="14" fontId="23" fillId="14" borderId="24" xfId="0" applyNumberFormat="1" applyFont="1" applyFill="1" applyBorder="1" applyAlignment="1">
      <alignment horizontal="right"/>
    </xf>
    <xf numFmtId="3" fontId="23" fillId="14" borderId="24" xfId="0" applyNumberFormat="1" applyFont="1" applyFill="1" applyBorder="1"/>
    <xf numFmtId="166" fontId="23" fillId="6" borderId="19" xfId="0" applyNumberFormat="1" applyFont="1" applyFill="1" applyBorder="1"/>
    <xf numFmtId="0" fontId="23" fillId="0" borderId="24" xfId="0" applyFont="1" applyBorder="1"/>
    <xf numFmtId="0" fontId="23" fillId="0" borderId="24" xfId="0" applyFont="1" applyBorder="1" applyAlignment="1">
      <alignment wrapText="1"/>
    </xf>
    <xf numFmtId="164" fontId="23" fillId="0" borderId="30" xfId="0" applyNumberFormat="1" applyFont="1" applyBorder="1" applyAlignment="1">
      <alignment horizontal="right" wrapText="1"/>
    </xf>
    <xf numFmtId="164" fontId="23" fillId="0" borderId="24" xfId="0" applyNumberFormat="1" applyFont="1" applyBorder="1" applyAlignment="1">
      <alignment horizontal="right" wrapText="1"/>
    </xf>
    <xf numFmtId="0" fontId="44" fillId="0" borderId="18" xfId="0" applyFont="1" applyBorder="1"/>
    <xf numFmtId="0" fontId="6" fillId="0" borderId="25" xfId="0" applyFont="1" applyBorder="1" applyAlignment="1">
      <alignment wrapText="1"/>
    </xf>
    <xf numFmtId="0" fontId="44" fillId="0" borderId="26" xfId="0" applyFont="1" applyBorder="1"/>
    <xf numFmtId="0" fontId="23" fillId="6" borderId="8" xfId="0" applyFont="1" applyFill="1" applyBorder="1" applyAlignment="1">
      <alignment vertical="center"/>
    </xf>
    <xf numFmtId="0" fontId="23" fillId="14" borderId="12" xfId="0" applyFont="1" applyFill="1" applyBorder="1" applyAlignment="1">
      <alignment horizontal="right"/>
    </xf>
    <xf numFmtId="0" fontId="41" fillId="0" borderId="24" xfId="0" applyFont="1" applyBorder="1"/>
    <xf numFmtId="164" fontId="23" fillId="0" borderId="25" xfId="0" applyNumberFormat="1" applyFont="1" applyBorder="1" applyAlignment="1">
      <alignment horizontal="right"/>
    </xf>
    <xf numFmtId="0" fontId="7" fillId="0" borderId="19" xfId="0" applyFont="1" applyBorder="1" applyAlignment="1">
      <alignment wrapText="1"/>
    </xf>
    <xf numFmtId="0" fontId="6" fillId="0" borderId="12" xfId="0" applyFont="1" applyBorder="1" applyAlignment="1">
      <alignment wrapText="1"/>
    </xf>
    <xf numFmtId="164" fontId="23" fillId="0" borderId="27" xfId="0" applyNumberFormat="1" applyFont="1" applyBorder="1" applyAlignment="1">
      <alignment horizontal="right"/>
    </xf>
    <xf numFmtId="0" fontId="6" fillId="0" borderId="18" xfId="0" applyFont="1" applyBorder="1" applyAlignment="1">
      <alignment wrapText="1"/>
    </xf>
    <xf numFmtId="164" fontId="23" fillId="0" borderId="24" xfId="0" applyNumberFormat="1" applyFont="1" applyBorder="1" applyAlignment="1">
      <alignment horizontal="right"/>
    </xf>
    <xf numFmtId="0" fontId="23" fillId="0" borderId="19" xfId="0" applyFont="1" applyBorder="1" applyAlignment="1">
      <alignment horizontal="right"/>
    </xf>
    <xf numFmtId="0" fontId="23" fillId="0" borderId="25" xfId="0" applyFont="1" applyBorder="1" applyAlignment="1">
      <alignment horizontal="right"/>
    </xf>
    <xf numFmtId="10" fontId="23" fillId="0" borderId="24" xfId="0" applyNumberFormat="1" applyFont="1" applyBorder="1"/>
    <xf numFmtId="0" fontId="41" fillId="0" borderId="30" xfId="0" applyFont="1" applyBorder="1" applyAlignment="1">
      <alignment wrapText="1"/>
    </xf>
    <xf numFmtId="164" fontId="23" fillId="0" borderId="30" xfId="0" applyNumberFormat="1" applyFont="1" applyBorder="1" applyAlignment="1">
      <alignment horizontal="right"/>
    </xf>
    <xf numFmtId="0" fontId="41" fillId="0" borderId="22" xfId="0" applyFont="1" applyBorder="1" applyAlignment="1">
      <alignment wrapText="1"/>
    </xf>
    <xf numFmtId="164" fontId="23" fillId="0" borderId="21" xfId="0" applyNumberFormat="1" applyFont="1" applyBorder="1" applyAlignment="1">
      <alignment horizontal="right"/>
    </xf>
    <xf numFmtId="0" fontId="42" fillId="14" borderId="12" xfId="0" applyFont="1" applyFill="1" applyBorder="1" applyAlignment="1">
      <alignment horizontal="right"/>
    </xf>
    <xf numFmtId="3" fontId="42" fillId="14" borderId="12" xfId="0" applyNumberFormat="1" applyFont="1" applyFill="1" applyBorder="1"/>
    <xf numFmtId="164" fontId="23" fillId="0" borderId="18" xfId="0" applyNumberFormat="1" applyFont="1" applyBorder="1" applyAlignment="1">
      <alignment horizontal="right"/>
    </xf>
    <xf numFmtId="0" fontId="6" fillId="0" borderId="20" xfId="0" applyFont="1" applyBorder="1" applyAlignment="1">
      <alignment wrapText="1"/>
    </xf>
    <xf numFmtId="14" fontId="23" fillId="6" borderId="8" xfId="0" applyNumberFormat="1" applyFont="1" applyFill="1" applyBorder="1" applyAlignment="1">
      <alignment horizontal="right"/>
    </xf>
    <xf numFmtId="0" fontId="6" fillId="0" borderId="29" xfId="0" applyFont="1" applyBorder="1" applyAlignment="1">
      <alignment wrapText="1"/>
    </xf>
    <xf numFmtId="9" fontId="23" fillId="0" borderId="19" xfId="0" applyNumberFormat="1" applyFont="1" applyBorder="1"/>
    <xf numFmtId="0" fontId="6" fillId="0" borderId="0" xfId="0" applyFont="1" applyAlignment="1">
      <alignment wrapText="1"/>
    </xf>
    <xf numFmtId="0" fontId="7" fillId="0" borderId="26" xfId="0" applyFont="1" applyBorder="1" applyAlignment="1">
      <alignment wrapText="1"/>
    </xf>
    <xf numFmtId="0" fontId="23" fillId="0" borderId="8" xfId="0" applyFont="1" applyBorder="1" applyAlignment="1">
      <alignment horizontal="right"/>
    </xf>
    <xf numFmtId="9" fontId="23" fillId="6" borderId="12" xfId="0" applyNumberFormat="1" applyFont="1" applyFill="1" applyBorder="1"/>
    <xf numFmtId="0" fontId="23" fillId="0" borderId="20" xfId="0" applyFont="1" applyBorder="1" applyAlignment="1">
      <alignment vertical="center"/>
    </xf>
    <xf numFmtId="0" fontId="23" fillId="0" borderId="20" xfId="0" applyFont="1" applyBorder="1" applyAlignment="1">
      <alignment horizontal="right"/>
    </xf>
    <xf numFmtId="0" fontId="23" fillId="6" borderId="20" xfId="0" applyFont="1" applyFill="1" applyBorder="1"/>
    <xf numFmtId="0" fontId="23" fillId="6" borderId="20" xfId="0" applyFont="1" applyFill="1" applyBorder="1" applyAlignment="1">
      <alignment wrapText="1"/>
    </xf>
    <xf numFmtId="0" fontId="23" fillId="0" borderId="24" xfId="0" applyFont="1" applyBorder="1" applyAlignment="1">
      <alignment horizontal="right"/>
    </xf>
    <xf numFmtId="0" fontId="41" fillId="6" borderId="24" xfId="0" applyFont="1" applyFill="1" applyBorder="1" applyAlignment="1">
      <alignment wrapText="1"/>
    </xf>
    <xf numFmtId="0" fontId="41" fillId="6" borderId="20" xfId="0" applyFont="1" applyFill="1" applyBorder="1" applyAlignment="1">
      <alignment wrapText="1"/>
    </xf>
    <xf numFmtId="0" fontId="23" fillId="0" borderId="20" xfId="0" applyFont="1" applyBorder="1"/>
    <xf numFmtId="0" fontId="41" fillId="0" borderId="19" xfId="0" applyFont="1" applyBorder="1" applyAlignment="1">
      <alignment wrapText="1"/>
    </xf>
    <xf numFmtId="0" fontId="23" fillId="6" borderId="24" xfId="0" applyFont="1" applyFill="1" applyBorder="1" applyAlignment="1">
      <alignment wrapText="1"/>
    </xf>
    <xf numFmtId="0" fontId="44" fillId="0" borderId="0" xfId="0" applyFont="1" applyAlignment="1">
      <alignment wrapText="1"/>
    </xf>
    <xf numFmtId="0" fontId="23" fillId="0" borderId="20" xfId="0" applyFont="1" applyBorder="1" applyAlignment="1">
      <alignment wrapText="1"/>
    </xf>
    <xf numFmtId="3" fontId="23" fillId="6" borderId="20" xfId="0" applyNumberFormat="1" applyFont="1" applyFill="1" applyBorder="1"/>
    <xf numFmtId="164" fontId="19" fillId="0" borderId="18" xfId="0" applyNumberFormat="1" applyFont="1" applyBorder="1" applyAlignment="1">
      <alignment horizontal="right" wrapText="1"/>
    </xf>
    <xf numFmtId="0" fontId="19" fillId="6" borderId="20" xfId="0" applyFont="1" applyFill="1" applyBorder="1" applyAlignment="1">
      <alignment wrapText="1"/>
    </xf>
    <xf numFmtId="9" fontId="19" fillId="6" borderId="8" xfId="0" applyNumberFormat="1" applyFont="1" applyFill="1" applyBorder="1" applyAlignment="1">
      <alignment wrapText="1"/>
    </xf>
    <xf numFmtId="0" fontId="19" fillId="0" borderId="18" xfId="0" applyFont="1" applyBorder="1" applyAlignment="1">
      <alignment wrapText="1"/>
    </xf>
    <xf numFmtId="14" fontId="19" fillId="0" borderId="8" xfId="0" applyNumberFormat="1" applyFont="1" applyBorder="1" applyAlignment="1">
      <alignment wrapText="1"/>
    </xf>
    <xf numFmtId="0" fontId="46" fillId="0" borderId="8" xfId="0" applyFont="1" applyBorder="1" applyAlignment="1">
      <alignment wrapText="1"/>
    </xf>
    <xf numFmtId="0" fontId="23" fillId="14" borderId="29" xfId="0" applyFont="1" applyFill="1" applyBorder="1"/>
    <xf numFmtId="0" fontId="47" fillId="17" borderId="0" xfId="0" applyFont="1" applyFill="1" applyAlignment="1">
      <alignment horizontal="center"/>
    </xf>
    <xf numFmtId="0" fontId="6" fillId="17" borderId="0" xfId="0" applyFont="1" applyFill="1"/>
    <xf numFmtId="0" fontId="6" fillId="17" borderId="0" xfId="0" applyFont="1" applyFill="1" applyAlignment="1">
      <alignment vertical="top"/>
    </xf>
    <xf numFmtId="0" fontId="23" fillId="17" borderId="0" xfId="0" applyFont="1" applyFill="1"/>
    <xf numFmtId="0" fontId="15" fillId="4" borderId="8" xfId="0" applyFont="1" applyFill="1" applyBorder="1" applyAlignment="1">
      <alignment wrapText="1"/>
    </xf>
    <xf numFmtId="0" fontId="15" fillId="4" borderId="8" xfId="0" applyFont="1" applyFill="1" applyBorder="1" applyAlignment="1">
      <alignment vertical="top" wrapText="1"/>
    </xf>
    <xf numFmtId="0" fontId="15" fillId="4" borderId="0" xfId="0" applyFont="1" applyFill="1" applyAlignment="1">
      <alignment vertical="top" wrapText="1"/>
    </xf>
    <xf numFmtId="0" fontId="2" fillId="9" borderId="19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15" fillId="4" borderId="19" xfId="0" applyFont="1" applyFill="1" applyBorder="1" applyAlignment="1">
      <alignment wrapText="1"/>
    </xf>
    <xf numFmtId="0" fontId="15" fillId="4" borderId="19" xfId="0" applyFont="1" applyFill="1" applyBorder="1" applyAlignment="1">
      <alignment vertical="top" wrapText="1"/>
    </xf>
    <xf numFmtId="0" fontId="5" fillId="0" borderId="8" xfId="0" applyFont="1" applyBorder="1"/>
    <xf numFmtId="0" fontId="6" fillId="0" borderId="8" xfId="0" applyFont="1" applyBorder="1" applyAlignment="1">
      <alignment vertical="top"/>
    </xf>
    <xf numFmtId="0" fontId="5" fillId="0" borderId="20" xfId="0" applyFont="1" applyBorder="1"/>
    <xf numFmtId="0" fontId="2" fillId="4" borderId="8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right"/>
    </xf>
    <xf numFmtId="0" fontId="5" fillId="6" borderId="8" xfId="0" applyFont="1" applyFill="1" applyBorder="1" applyAlignment="1">
      <alignment wrapText="1"/>
    </xf>
    <xf numFmtId="0" fontId="15" fillId="6" borderId="8" xfId="0" applyFont="1" applyFill="1" applyBorder="1" applyAlignment="1">
      <alignment wrapText="1"/>
    </xf>
    <xf numFmtId="0" fontId="15" fillId="6" borderId="8" xfId="0" applyFont="1" applyFill="1" applyBorder="1" applyAlignment="1">
      <alignment vertical="top" wrapText="1"/>
    </xf>
    <xf numFmtId="0" fontId="2" fillId="6" borderId="8" xfId="0" applyFont="1" applyFill="1" applyBorder="1" applyAlignment="1">
      <alignment horizontal="center"/>
    </xf>
    <xf numFmtId="0" fontId="5" fillId="6" borderId="12" xfId="0" applyFont="1" applyFill="1" applyBorder="1" applyAlignment="1">
      <alignment horizontal="right"/>
    </xf>
    <xf numFmtId="0" fontId="5" fillId="6" borderId="22" xfId="0" applyFont="1" applyFill="1" applyBorder="1" applyAlignment="1">
      <alignment horizontal="right"/>
    </xf>
    <xf numFmtId="0" fontId="5" fillId="6" borderId="22" xfId="0" applyFont="1" applyFill="1" applyBorder="1" applyAlignment="1">
      <alignment wrapText="1"/>
    </xf>
    <xf numFmtId="0" fontId="15" fillId="6" borderId="22" xfId="0" applyFont="1" applyFill="1" applyBorder="1" applyAlignment="1">
      <alignment wrapText="1"/>
    </xf>
    <xf numFmtId="0" fontId="15" fillId="6" borderId="22" xfId="0" applyFont="1" applyFill="1" applyBorder="1" applyAlignment="1">
      <alignment vertical="top" wrapText="1"/>
    </xf>
    <xf numFmtId="0" fontId="2" fillId="6" borderId="22" xfId="0" applyFont="1" applyFill="1" applyBorder="1" applyAlignment="1">
      <alignment horizontal="center"/>
    </xf>
    <xf numFmtId="0" fontId="5" fillId="6" borderId="22" xfId="0" applyFont="1" applyFill="1" applyBorder="1" applyAlignment="1">
      <alignment vertical="top" wrapText="1"/>
    </xf>
    <xf numFmtId="0" fontId="7" fillId="0" borderId="12" xfId="0" applyFont="1" applyBorder="1" applyAlignment="1">
      <alignment horizontal="right"/>
    </xf>
    <xf numFmtId="0" fontId="7" fillId="0" borderId="22" xfId="0" applyFont="1" applyBorder="1" applyAlignment="1">
      <alignment horizontal="right"/>
    </xf>
    <xf numFmtId="0" fontId="19" fillId="0" borderId="12" xfId="0" applyFont="1" applyBorder="1" applyAlignment="1">
      <alignment horizontal="right"/>
    </xf>
    <xf numFmtId="0" fontId="19" fillId="0" borderId="22" xfId="0" applyFont="1" applyBorder="1" applyAlignment="1">
      <alignment horizontal="right"/>
    </xf>
    <xf numFmtId="0" fontId="48" fillId="0" borderId="0" xfId="0" applyFont="1"/>
    <xf numFmtId="0" fontId="49" fillId="0" borderId="22" xfId="0" applyFont="1" applyBorder="1"/>
    <xf numFmtId="0" fontId="50" fillId="0" borderId="22" xfId="0" applyFont="1" applyBorder="1"/>
    <xf numFmtId="0" fontId="7" fillId="0" borderId="22" xfId="0" applyFont="1" applyBorder="1" applyAlignment="1">
      <alignment wrapText="1"/>
    </xf>
    <xf numFmtId="0" fontId="50" fillId="0" borderId="22" xfId="0" applyFont="1" applyBorder="1" applyAlignment="1">
      <alignment vertical="top"/>
    </xf>
    <xf numFmtId="0" fontId="51" fillId="0" borderId="22" xfId="0" applyFont="1" applyBorder="1"/>
    <xf numFmtId="0" fontId="51" fillId="0" borderId="0" xfId="0" applyFont="1"/>
    <xf numFmtId="0" fontId="7" fillId="0" borderId="27" xfId="0" applyFont="1" applyBorder="1" applyAlignment="1">
      <alignment vertical="top"/>
    </xf>
    <xf numFmtId="0" fontId="19" fillId="0" borderId="27" xfId="0" applyFont="1" applyBorder="1"/>
    <xf numFmtId="0" fontId="7" fillId="18" borderId="28" xfId="0" applyFont="1" applyFill="1" applyBorder="1" applyAlignment="1">
      <alignment wrapText="1"/>
    </xf>
    <xf numFmtId="0" fontId="19" fillId="0" borderId="8" xfId="0" applyFont="1" applyBorder="1"/>
    <xf numFmtId="0" fontId="5" fillId="0" borderId="29" xfId="0" applyFont="1" applyBorder="1"/>
    <xf numFmtId="0" fontId="5" fillId="0" borderId="20" xfId="0" applyFont="1" applyBorder="1" applyAlignment="1">
      <alignment vertical="top"/>
    </xf>
    <xf numFmtId="0" fontId="21" fillId="0" borderId="20" xfId="0" applyFont="1" applyBorder="1"/>
    <xf numFmtId="0" fontId="21" fillId="0" borderId="0" xfId="0" applyFont="1"/>
    <xf numFmtId="0" fontId="5" fillId="0" borderId="12" xfId="0" applyFont="1" applyBorder="1"/>
    <xf numFmtId="0" fontId="5" fillId="0" borderId="0" xfId="0" applyFont="1"/>
    <xf numFmtId="0" fontId="5" fillId="0" borderId="22" xfId="0" applyFont="1" applyBorder="1" applyAlignment="1">
      <alignment vertical="top"/>
    </xf>
    <xf numFmtId="0" fontId="7" fillId="0" borderId="28" xfId="0" applyFont="1" applyBorder="1"/>
    <xf numFmtId="0" fontId="7" fillId="0" borderId="18" xfId="0" applyFont="1" applyBorder="1"/>
    <xf numFmtId="0" fontId="52" fillId="0" borderId="0" xfId="0" applyFont="1"/>
    <xf numFmtId="0" fontId="6" fillId="0" borderId="18" xfId="0" applyFont="1" applyBorder="1"/>
    <xf numFmtId="0" fontId="5" fillId="0" borderId="28" xfId="0" applyFont="1" applyBorder="1"/>
    <xf numFmtId="0" fontId="53" fillId="0" borderId="18" xfId="0" applyFont="1" applyBorder="1"/>
    <xf numFmtId="0" fontId="53" fillId="0" borderId="22" xfId="0" applyFont="1" applyBorder="1"/>
    <xf numFmtId="0" fontId="53" fillId="0" borderId="22" xfId="0" applyFont="1" applyBorder="1" applyAlignment="1">
      <alignment vertical="top"/>
    </xf>
    <xf numFmtId="0" fontId="54" fillId="0" borderId="22" xfId="0" applyFont="1" applyBorder="1"/>
    <xf numFmtId="0" fontId="54" fillId="0" borderId="0" xfId="0" applyFont="1"/>
    <xf numFmtId="0" fontId="19" fillId="0" borderId="19" xfId="0" applyFont="1" applyBorder="1"/>
    <xf numFmtId="0" fontId="55" fillId="0" borderId="28" xfId="0" applyFont="1" applyBorder="1"/>
    <xf numFmtId="0" fontId="7" fillId="0" borderId="21" xfId="0" applyFont="1" applyBorder="1" applyAlignment="1">
      <alignment wrapText="1"/>
    </xf>
    <xf numFmtId="0" fontId="55" fillId="0" borderId="18" xfId="0" applyFont="1" applyBorder="1"/>
    <xf numFmtId="0" fontId="21" fillId="0" borderId="8" xfId="0" applyFont="1" applyBorder="1" applyAlignment="1">
      <alignment wrapText="1"/>
    </xf>
    <xf numFmtId="0" fontId="5" fillId="0" borderId="22" xfId="0" applyFont="1" applyBorder="1" applyAlignment="1">
      <alignment vertical="top" wrapText="1"/>
    </xf>
    <xf numFmtId="0" fontId="21" fillId="0" borderId="22" xfId="0" applyFont="1" applyBorder="1" applyAlignment="1">
      <alignment wrapText="1"/>
    </xf>
    <xf numFmtId="0" fontId="15" fillId="0" borderId="22" xfId="0" applyFont="1" applyBorder="1" applyAlignment="1">
      <alignment vertical="top" wrapText="1"/>
    </xf>
    <xf numFmtId="0" fontId="19" fillId="18" borderId="0" xfId="0" applyFont="1" applyFill="1"/>
    <xf numFmtId="0" fontId="23" fillId="6" borderId="0" xfId="0" applyFont="1" applyFill="1" applyAlignment="1">
      <alignment horizontal="left"/>
    </xf>
    <xf numFmtId="0" fontId="19" fillId="0" borderId="12" xfId="0" applyFont="1" applyBorder="1"/>
    <xf numFmtId="0" fontId="5" fillId="18" borderId="8" xfId="0" applyFont="1" applyFill="1" applyBorder="1" applyAlignment="1">
      <alignment wrapText="1"/>
    </xf>
    <xf numFmtId="0" fontId="7" fillId="0" borderId="0" xfId="0" applyFont="1"/>
    <xf numFmtId="0" fontId="41" fillId="0" borderId="22" xfId="0" applyFont="1" applyBorder="1"/>
    <xf numFmtId="0" fontId="55" fillId="0" borderId="22" xfId="0" applyFont="1" applyBorder="1"/>
    <xf numFmtId="0" fontId="57" fillId="0" borderId="0" xfId="0" applyFont="1"/>
    <xf numFmtId="0" fontId="19" fillId="0" borderId="20" xfId="0" applyFont="1" applyBorder="1"/>
    <xf numFmtId="0" fontId="19" fillId="18" borderId="20" xfId="0" applyFont="1" applyFill="1" applyBorder="1" applyAlignment="1">
      <alignment wrapText="1"/>
    </xf>
    <xf numFmtId="0" fontId="7" fillId="18" borderId="20" xfId="0" applyFont="1" applyFill="1" applyBorder="1" applyAlignment="1">
      <alignment vertical="top"/>
    </xf>
    <xf numFmtId="0" fontId="19" fillId="18" borderId="20" xfId="0" applyFont="1" applyFill="1" applyBorder="1"/>
    <xf numFmtId="0" fontId="42" fillId="6" borderId="0" xfId="0" applyFont="1" applyFill="1"/>
    <xf numFmtId="0" fontId="7" fillId="6" borderId="8" xfId="0" applyFont="1" applyFill="1" applyBorder="1" applyAlignment="1">
      <alignment vertical="top"/>
    </xf>
    <xf numFmtId="0" fontId="42" fillId="6" borderId="8" xfId="0" applyFont="1" applyFill="1" applyBorder="1"/>
    <xf numFmtId="0" fontId="19" fillId="18" borderId="22" xfId="0" applyFont="1" applyFill="1" applyBorder="1" applyAlignment="1">
      <alignment wrapText="1"/>
    </xf>
    <xf numFmtId="0" fontId="7" fillId="18" borderId="22" xfId="0" applyFont="1" applyFill="1" applyBorder="1" applyAlignment="1">
      <alignment vertical="top"/>
    </xf>
    <xf numFmtId="16" fontId="7" fillId="0" borderId="22" xfId="0" applyNumberFormat="1" applyFont="1" applyBorder="1"/>
    <xf numFmtId="0" fontId="58" fillId="6" borderId="0" xfId="0" applyFont="1" applyFill="1"/>
    <xf numFmtId="0" fontId="6" fillId="0" borderId="12" xfId="0" applyFont="1" applyBorder="1"/>
    <xf numFmtId="0" fontId="6" fillId="0" borderId="22" xfId="0" applyFont="1" applyBorder="1"/>
    <xf numFmtId="0" fontId="15" fillId="0" borderId="8" xfId="0" applyFont="1" applyBorder="1" applyAlignment="1">
      <alignment vertical="top" wrapText="1"/>
    </xf>
    <xf numFmtId="0" fontId="6" fillId="0" borderId="22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0" fontId="6" fillId="0" borderId="19" xfId="0" applyFont="1" applyBorder="1"/>
    <xf numFmtId="0" fontId="19" fillId="19" borderId="8" xfId="0" applyFont="1" applyFill="1" applyBorder="1"/>
    <xf numFmtId="0" fontId="6" fillId="0" borderId="20" xfId="0" applyFont="1" applyBorder="1" applyAlignment="1">
      <alignment vertical="top"/>
    </xf>
    <xf numFmtId="0" fontId="7" fillId="0" borderId="20" xfId="0" applyFont="1" applyBorder="1" applyAlignment="1">
      <alignment vertical="top"/>
    </xf>
    <xf numFmtId="0" fontId="6" fillId="0" borderId="0" xfId="0" applyFont="1"/>
    <xf numFmtId="0" fontId="6" fillId="6" borderId="8" xfId="0" applyFont="1" applyFill="1" applyBorder="1"/>
    <xf numFmtId="0" fontId="19" fillId="18" borderId="13" xfId="0" applyFont="1" applyFill="1" applyBorder="1" applyAlignment="1">
      <alignment wrapText="1"/>
    </xf>
    <xf numFmtId="0" fontId="19" fillId="0" borderId="13" xfId="0" applyFont="1" applyBorder="1"/>
    <xf numFmtId="0" fontId="49" fillId="0" borderId="12" xfId="0" applyFont="1" applyBorder="1"/>
    <xf numFmtId="0" fontId="59" fillId="0" borderId="12" xfId="0" applyFont="1" applyBorder="1"/>
    <xf numFmtId="0" fontId="59" fillId="0" borderId="22" xfId="0" applyFont="1" applyBorder="1"/>
    <xf numFmtId="0" fontId="7" fillId="18" borderId="12" xfId="0" applyFont="1" applyFill="1" applyBorder="1"/>
    <xf numFmtId="0" fontId="19" fillId="0" borderId="24" xfId="0" applyFont="1" applyBorder="1"/>
    <xf numFmtId="0" fontId="7" fillId="0" borderId="23" xfId="0" applyFont="1" applyBorder="1"/>
    <xf numFmtId="0" fontId="7" fillId="18" borderId="27" xfId="0" applyFont="1" applyFill="1" applyBorder="1"/>
    <xf numFmtId="0" fontId="60" fillId="18" borderId="0" xfId="0" applyFont="1" applyFill="1"/>
    <xf numFmtId="0" fontId="7" fillId="0" borderId="10" xfId="0" applyFont="1" applyBorder="1"/>
    <xf numFmtId="0" fontId="19" fillId="0" borderId="32" xfId="0" applyFont="1" applyBorder="1"/>
    <xf numFmtId="0" fontId="23" fillId="0" borderId="0" xfId="0" applyFont="1" applyAlignment="1">
      <alignment horizontal="right"/>
    </xf>
    <xf numFmtId="0" fontId="22" fillId="18" borderId="8" xfId="0" applyFont="1" applyFill="1" applyBorder="1"/>
    <xf numFmtId="0" fontId="15" fillId="18" borderId="29" xfId="0" applyFont="1" applyFill="1" applyBorder="1"/>
    <xf numFmtId="0" fontId="7" fillId="18" borderId="31" xfId="0" applyFont="1" applyFill="1" applyBorder="1"/>
    <xf numFmtId="0" fontId="15" fillId="18" borderId="20" xfId="0" applyFont="1" applyFill="1" applyBorder="1" applyAlignment="1">
      <alignment vertical="top" wrapText="1"/>
    </xf>
    <xf numFmtId="0" fontId="15" fillId="18" borderId="12" xfId="0" applyFont="1" applyFill="1" applyBorder="1"/>
    <xf numFmtId="0" fontId="22" fillId="18" borderId="28" xfId="0" applyFont="1" applyFill="1" applyBorder="1"/>
    <xf numFmtId="0" fontId="15" fillId="18" borderId="22" xfId="0" applyFont="1" applyFill="1" applyBorder="1" applyAlignment="1">
      <alignment vertical="top" wrapText="1"/>
    </xf>
    <xf numFmtId="0" fontId="21" fillId="18" borderId="28" xfId="0" applyFont="1" applyFill="1" applyBorder="1" applyAlignment="1">
      <alignment wrapText="1"/>
    </xf>
    <xf numFmtId="0" fontId="21" fillId="18" borderId="22" xfId="0" applyFont="1" applyFill="1" applyBorder="1" applyAlignment="1">
      <alignment wrapText="1"/>
    </xf>
    <xf numFmtId="0" fontId="22" fillId="18" borderId="12" xfId="0" applyFont="1" applyFill="1" applyBorder="1"/>
    <xf numFmtId="0" fontId="21" fillId="18" borderId="12" xfId="0" applyFont="1" applyFill="1" applyBorder="1" applyAlignment="1">
      <alignment wrapText="1"/>
    </xf>
    <xf numFmtId="0" fontId="15" fillId="0" borderId="20" xfId="0" applyFont="1" applyBorder="1" applyAlignment="1">
      <alignment vertical="top" wrapText="1"/>
    </xf>
    <xf numFmtId="0" fontId="21" fillId="0" borderId="28" xfId="0" applyFont="1" applyBorder="1"/>
    <xf numFmtId="0" fontId="7" fillId="0" borderId="12" xfId="0" applyFont="1" applyBorder="1" applyAlignment="1">
      <alignment vertical="top"/>
    </xf>
    <xf numFmtId="0" fontId="7" fillId="0" borderId="21" xfId="0" applyFont="1" applyBorder="1"/>
    <xf numFmtId="0" fontId="59" fillId="0" borderId="11" xfId="0" applyFont="1" applyBorder="1"/>
    <xf numFmtId="0" fontId="59" fillId="0" borderId="10" xfId="0" applyFont="1" applyBorder="1"/>
    <xf numFmtId="0" fontId="7" fillId="0" borderId="10" xfId="0" applyFont="1" applyBorder="1" applyAlignment="1">
      <alignment vertical="top"/>
    </xf>
    <xf numFmtId="0" fontId="19" fillId="0" borderId="10" xfId="0" applyFont="1" applyBorder="1"/>
    <xf numFmtId="0" fontId="7" fillId="0" borderId="11" xfId="0" applyFont="1" applyBorder="1"/>
    <xf numFmtId="0" fontId="19" fillId="0" borderId="11" xfId="0" applyFont="1" applyBorder="1"/>
    <xf numFmtId="0" fontId="7" fillId="0" borderId="0" xfId="0" applyFont="1" applyAlignment="1">
      <alignment vertical="top"/>
    </xf>
    <xf numFmtId="0" fontId="6" fillId="0" borderId="0" xfId="0" applyFont="1" applyAlignment="1">
      <alignment vertical="top"/>
    </xf>
    <xf numFmtId="3" fontId="23" fillId="6" borderId="24" xfId="0" applyNumberFormat="1" applyFont="1" applyFill="1" applyBorder="1"/>
    <xf numFmtId="9" fontId="0" fillId="6" borderId="8" xfId="0" applyNumberFormat="1" applyFill="1" applyBorder="1" applyAlignment="1">
      <alignment horizontal="right" wrapText="1"/>
    </xf>
    <xf numFmtId="14" fontId="6" fillId="0" borderId="22" xfId="0" applyNumberFormat="1" applyFont="1" applyBorder="1"/>
    <xf numFmtId="49" fontId="40" fillId="6" borderId="0" xfId="1" applyNumberFormat="1" applyFont="1" applyFill="1" applyBorder="1" applyAlignment="1">
      <alignment horizontal="center" vertical="center" wrapText="1"/>
    </xf>
    <xf numFmtId="0" fontId="23" fillId="6" borderId="0" xfId="0" applyFont="1" applyFill="1" applyAlignment="1">
      <alignment wrapText="1"/>
    </xf>
    <xf numFmtId="164" fontId="23" fillId="6" borderId="0" xfId="0" applyNumberFormat="1" applyFont="1" applyFill="1" applyAlignment="1">
      <alignment horizontal="right"/>
    </xf>
    <xf numFmtId="0" fontId="23" fillId="6" borderId="0" xfId="0" applyFont="1" applyFill="1" applyAlignment="1">
      <alignment vertical="center"/>
    </xf>
    <xf numFmtId="9" fontId="23" fillId="6" borderId="0" xfId="0" applyNumberFormat="1" applyFont="1" applyFill="1"/>
    <xf numFmtId="0" fontId="23" fillId="0" borderId="47" xfId="0" applyFont="1" applyBorder="1"/>
    <xf numFmtId="0" fontId="23" fillId="0" borderId="48" xfId="0" applyFont="1" applyBorder="1" applyAlignment="1">
      <alignment wrapText="1"/>
    </xf>
    <xf numFmtId="0" fontId="23" fillId="0" borderId="48" xfId="0" applyFont="1" applyBorder="1"/>
    <xf numFmtId="0" fontId="23" fillId="0" borderId="49" xfId="0" applyFont="1" applyBorder="1"/>
    <xf numFmtId="0" fontId="23" fillId="14" borderId="50" xfId="0" applyFont="1" applyFill="1" applyBorder="1"/>
    <xf numFmtId="49" fontId="40" fillId="6" borderId="51" xfId="1" applyNumberFormat="1" applyFont="1" applyFill="1" applyBorder="1" applyAlignment="1">
      <alignment horizontal="center" vertical="center" wrapText="1"/>
    </xf>
    <xf numFmtId="0" fontId="23" fillId="6" borderId="51" xfId="0" applyFont="1" applyFill="1" applyBorder="1"/>
    <xf numFmtId="0" fontId="23" fillId="6" borderId="51" xfId="0" applyFont="1" applyFill="1" applyBorder="1" applyAlignment="1">
      <alignment wrapText="1"/>
    </xf>
    <xf numFmtId="164" fontId="23" fillId="6" borderId="51" xfId="0" applyNumberFormat="1" applyFont="1" applyFill="1" applyBorder="1" applyAlignment="1">
      <alignment horizontal="right"/>
    </xf>
    <xf numFmtId="0" fontId="23" fillId="6" borderId="51" xfId="0" applyFont="1" applyFill="1" applyBorder="1" applyAlignment="1">
      <alignment vertical="center"/>
    </xf>
    <xf numFmtId="10" fontId="23" fillId="0" borderId="51" xfId="0" applyNumberFormat="1" applyFont="1" applyBorder="1"/>
    <xf numFmtId="9" fontId="23" fillId="6" borderId="51" xfId="0" applyNumberFormat="1" applyFont="1" applyFill="1" applyBorder="1"/>
    <xf numFmtId="0" fontId="23" fillId="0" borderId="52" xfId="0" applyFont="1" applyBorder="1"/>
    <xf numFmtId="164" fontId="23" fillId="0" borderId="26" xfId="0" applyNumberFormat="1" applyFont="1" applyBorder="1" applyAlignment="1">
      <alignment horizontal="right"/>
    </xf>
    <xf numFmtId="164" fontId="19" fillId="0" borderId="21" xfId="0" applyNumberFormat="1" applyFont="1" applyBorder="1" applyAlignment="1">
      <alignment horizontal="right" wrapText="1"/>
    </xf>
    <xf numFmtId="0" fontId="23" fillId="0" borderId="12" xfId="0" applyFont="1" applyBorder="1" applyAlignment="1">
      <alignment horizontal="right"/>
    </xf>
    <xf numFmtId="0" fontId="23" fillId="0" borderId="22" xfId="0" applyFont="1" applyBorder="1" applyAlignment="1">
      <alignment horizontal="right"/>
    </xf>
    <xf numFmtId="0" fontId="19" fillId="6" borderId="22" xfId="0" applyFont="1" applyFill="1" applyBorder="1" applyAlignment="1">
      <alignment wrapText="1"/>
    </xf>
    <xf numFmtId="9" fontId="19" fillId="6" borderId="12" xfId="0" applyNumberFormat="1" applyFont="1" applyFill="1" applyBorder="1" applyAlignment="1">
      <alignment wrapText="1"/>
    </xf>
    <xf numFmtId="0" fontId="19" fillId="0" borderId="21" xfId="0" applyFont="1" applyBorder="1" applyAlignment="1">
      <alignment wrapText="1"/>
    </xf>
    <xf numFmtId="14" fontId="19" fillId="0" borderId="19" xfId="0" applyNumberFormat="1" applyFont="1" applyBorder="1" applyAlignment="1">
      <alignment wrapText="1"/>
    </xf>
    <xf numFmtId="164" fontId="19" fillId="6" borderId="25" xfId="0" applyNumberFormat="1" applyFont="1" applyFill="1" applyBorder="1" applyAlignment="1">
      <alignment horizontal="right" wrapText="1"/>
    </xf>
    <xf numFmtId="9" fontId="19" fillId="6" borderId="19" xfId="0" applyNumberFormat="1" applyFont="1" applyFill="1" applyBorder="1" applyAlignment="1">
      <alignment wrapText="1"/>
    </xf>
    <xf numFmtId="0" fontId="19" fillId="0" borderId="25" xfId="0" applyFont="1" applyBorder="1" applyAlignment="1">
      <alignment wrapText="1"/>
    </xf>
    <xf numFmtId="9" fontId="23" fillId="0" borderId="0" xfId="0" applyNumberFormat="1" applyFont="1"/>
    <xf numFmtId="0" fontId="23" fillId="11" borderId="50" xfId="0" applyFont="1" applyFill="1" applyBorder="1"/>
    <xf numFmtId="49" fontId="40" fillId="0" borderId="51" xfId="1" applyNumberFormat="1" applyFont="1" applyFill="1" applyBorder="1" applyAlignment="1">
      <alignment horizontal="center" vertical="center" wrapText="1"/>
    </xf>
    <xf numFmtId="0" fontId="23" fillId="0" borderId="51" xfId="0" applyFont="1" applyBorder="1"/>
    <xf numFmtId="0" fontId="23" fillId="0" borderId="51" xfId="0" applyFont="1" applyBorder="1" applyAlignment="1">
      <alignment wrapText="1"/>
    </xf>
    <xf numFmtId="164" fontId="43" fillId="0" borderId="51" xfId="0" applyNumberFormat="1" applyFont="1" applyBorder="1" applyAlignment="1">
      <alignment horizontal="right" wrapText="1"/>
    </xf>
    <xf numFmtId="0" fontId="23" fillId="0" borderId="51" xfId="0" applyFont="1" applyBorder="1" applyAlignment="1">
      <alignment horizontal="right"/>
    </xf>
    <xf numFmtId="0" fontId="23" fillId="0" borderId="51" xfId="0" applyFont="1" applyBorder="1" applyAlignment="1">
      <alignment vertical="center"/>
    </xf>
    <xf numFmtId="9" fontId="23" fillId="0" borderId="51" xfId="0" applyNumberFormat="1" applyFont="1" applyBorder="1"/>
    <xf numFmtId="3" fontId="23" fillId="14" borderId="12" xfId="0" applyNumberFormat="1" applyFont="1" applyFill="1" applyBorder="1"/>
    <xf numFmtId="0" fontId="23" fillId="6" borderId="52" xfId="0" applyFont="1" applyFill="1" applyBorder="1"/>
    <xf numFmtId="164" fontId="23" fillId="0" borderId="51" xfId="0" applyNumberFormat="1" applyFont="1" applyBorder="1" applyAlignment="1">
      <alignment horizontal="right" wrapText="1"/>
    </xf>
    <xf numFmtId="0" fontId="0" fillId="14" borderId="53" xfId="0" applyFill="1" applyBorder="1"/>
    <xf numFmtId="49" fontId="37" fillId="6" borderId="54" xfId="1" applyNumberFormat="1" applyFont="1" applyFill="1" applyBorder="1" applyAlignment="1">
      <alignment horizontal="center" vertical="center" wrapText="1"/>
    </xf>
    <xf numFmtId="0" fontId="0" fillId="6" borderId="54" xfId="0" applyFill="1" applyBorder="1"/>
    <xf numFmtId="0" fontId="0" fillId="6" borderId="54" xfId="0" applyFill="1" applyBorder="1" applyAlignment="1">
      <alignment wrapText="1"/>
    </xf>
    <xf numFmtId="164" fontId="0" fillId="6" borderId="55" xfId="0" applyNumberFormat="1" applyFill="1" applyBorder="1" applyAlignment="1">
      <alignment horizontal="right" wrapText="1"/>
    </xf>
    <xf numFmtId="0" fontId="0" fillId="6" borderId="54" xfId="0" applyFill="1" applyBorder="1" applyAlignment="1">
      <alignment horizontal="right"/>
    </xf>
    <xf numFmtId="0" fontId="0" fillId="6" borderId="56" xfId="0" applyFill="1" applyBorder="1" applyAlignment="1">
      <alignment vertical="center"/>
    </xf>
    <xf numFmtId="0" fontId="0" fillId="6" borderId="56" xfId="0" applyFill="1" applyBorder="1" applyAlignment="1">
      <alignment horizontal="right"/>
    </xf>
    <xf numFmtId="0" fontId="0" fillId="6" borderId="56" xfId="0" applyFill="1" applyBorder="1"/>
    <xf numFmtId="0" fontId="0" fillId="6" borderId="51" xfId="0" applyFill="1" applyBorder="1"/>
    <xf numFmtId="9" fontId="0" fillId="6" borderId="54" xfId="0" applyNumberFormat="1" applyFill="1" applyBorder="1"/>
    <xf numFmtId="0" fontId="0" fillId="6" borderId="55" xfId="0" applyFill="1" applyBorder="1"/>
    <xf numFmtId="0" fontId="0" fillId="6" borderId="57" xfId="0" applyFill="1" applyBorder="1"/>
    <xf numFmtId="0" fontId="14" fillId="21" borderId="19" xfId="0" applyFont="1" applyFill="1" applyBorder="1"/>
    <xf numFmtId="0" fontId="23" fillId="6" borderId="58" xfId="0" applyFont="1" applyFill="1" applyBorder="1"/>
    <xf numFmtId="0" fontId="23" fillId="14" borderId="59" xfId="0" applyFont="1" applyFill="1" applyBorder="1"/>
    <xf numFmtId="49" fontId="40" fillId="6" borderId="58" xfId="1" applyNumberFormat="1" applyFont="1" applyFill="1" applyBorder="1" applyAlignment="1">
      <alignment horizontal="center" vertical="center" wrapText="1"/>
    </xf>
    <xf numFmtId="0" fontId="23" fillId="6" borderId="58" xfId="0" applyFont="1" applyFill="1" applyBorder="1" applyAlignment="1">
      <alignment wrapText="1"/>
    </xf>
    <xf numFmtId="164" fontId="23" fillId="6" borderId="58" xfId="0" applyNumberFormat="1" applyFont="1" applyFill="1" applyBorder="1" applyAlignment="1">
      <alignment horizontal="right"/>
    </xf>
    <xf numFmtId="0" fontId="23" fillId="6" borderId="58" xfId="0" applyFont="1" applyFill="1" applyBorder="1" applyAlignment="1">
      <alignment vertical="center"/>
    </xf>
    <xf numFmtId="10" fontId="23" fillId="0" borderId="58" xfId="0" applyNumberFormat="1" applyFont="1" applyBorder="1"/>
    <xf numFmtId="9" fontId="23" fillId="6" borderId="58" xfId="0" applyNumberFormat="1" applyFont="1" applyFill="1" applyBorder="1"/>
    <xf numFmtId="0" fontId="23" fillId="0" borderId="60" xfId="0" applyFont="1" applyBorder="1"/>
    <xf numFmtId="0" fontId="23" fillId="6" borderId="62" xfId="0" applyFont="1" applyFill="1" applyBorder="1"/>
    <xf numFmtId="9" fontId="23" fillId="6" borderId="62" xfId="0" applyNumberFormat="1" applyFont="1" applyFill="1" applyBorder="1"/>
    <xf numFmtId="0" fontId="23" fillId="0" borderId="63" xfId="0" applyFont="1" applyBorder="1"/>
    <xf numFmtId="0" fontId="41" fillId="6" borderId="8" xfId="0" applyFont="1" applyFill="1" applyBorder="1" applyAlignment="1">
      <alignment wrapText="1"/>
    </xf>
    <xf numFmtId="164" fontId="19" fillId="0" borderId="8" xfId="0" applyNumberFormat="1" applyFont="1" applyBorder="1" applyAlignment="1">
      <alignment horizontal="right" wrapText="1"/>
    </xf>
    <xf numFmtId="0" fontId="45" fillId="0" borderId="8" xfId="0" applyFont="1" applyBorder="1" applyAlignment="1">
      <alignment wrapText="1"/>
    </xf>
    <xf numFmtId="0" fontId="23" fillId="14" borderId="64" xfId="0" applyFont="1" applyFill="1" applyBorder="1"/>
    <xf numFmtId="0" fontId="23" fillId="0" borderId="65" xfId="0" applyFont="1" applyBorder="1"/>
    <xf numFmtId="0" fontId="43" fillId="21" borderId="8" xfId="0" applyFont="1" applyFill="1" applyBorder="1" applyAlignment="1">
      <alignment horizontal="center" vertical="center" wrapText="1"/>
    </xf>
    <xf numFmtId="0" fontId="43" fillId="21" borderId="8" xfId="0" applyFont="1" applyFill="1" applyBorder="1"/>
    <xf numFmtId="0" fontId="23" fillId="21" borderId="8" xfId="0" applyFont="1" applyFill="1" applyBorder="1" applyAlignment="1">
      <alignment wrapText="1"/>
    </xf>
    <xf numFmtId="164" fontId="43" fillId="21" borderId="8" xfId="0" applyNumberFormat="1" applyFont="1" applyFill="1" applyBorder="1" applyAlignment="1">
      <alignment horizontal="right" wrapText="1"/>
    </xf>
    <xf numFmtId="0" fontId="43" fillId="21" borderId="8" xfId="0" applyFont="1" applyFill="1" applyBorder="1" applyAlignment="1">
      <alignment horizontal="right"/>
    </xf>
    <xf numFmtId="0" fontId="43" fillId="21" borderId="8" xfId="0" applyFont="1" applyFill="1" applyBorder="1" applyAlignment="1">
      <alignment vertical="center"/>
    </xf>
    <xf numFmtId="3" fontId="43" fillId="21" borderId="8" xfId="0" applyNumberFormat="1" applyFont="1" applyFill="1" applyBorder="1"/>
    <xf numFmtId="9" fontId="43" fillId="21" borderId="8" xfId="0" applyNumberFormat="1" applyFont="1" applyFill="1" applyBorder="1"/>
    <xf numFmtId="0" fontId="23" fillId="21" borderId="8" xfId="0" applyFont="1" applyFill="1" applyBorder="1"/>
    <xf numFmtId="0" fontId="46" fillId="0" borderId="19" xfId="0" applyFont="1" applyBorder="1" applyAlignment="1">
      <alignment wrapText="1"/>
    </xf>
    <xf numFmtId="164" fontId="19" fillId="0" borderId="19" xfId="0" applyNumberFormat="1" applyFont="1" applyBorder="1" applyAlignment="1">
      <alignment horizontal="right" wrapText="1"/>
    </xf>
    <xf numFmtId="9" fontId="23" fillId="6" borderId="8" xfId="0" applyNumberFormat="1" applyFont="1" applyFill="1" applyBorder="1" applyAlignment="1">
      <alignment horizontal="right"/>
    </xf>
    <xf numFmtId="0" fontId="60" fillId="18" borderId="8" xfId="0" applyFont="1" applyFill="1" applyBorder="1"/>
    <xf numFmtId="0" fontId="7" fillId="0" borderId="4" xfId="0" applyFont="1" applyBorder="1"/>
    <xf numFmtId="0" fontId="7" fillId="0" borderId="3" xfId="0" applyFont="1" applyBorder="1"/>
    <xf numFmtId="0" fontId="60" fillId="18" borderId="3" xfId="0" applyFont="1" applyFill="1" applyBorder="1"/>
    <xf numFmtId="0" fontId="7" fillId="18" borderId="3" xfId="0" applyFont="1" applyFill="1" applyBorder="1"/>
    <xf numFmtId="0" fontId="7" fillId="0" borderId="3" xfId="0" applyFont="1" applyBorder="1" applyAlignment="1">
      <alignment vertical="top"/>
    </xf>
    <xf numFmtId="0" fontId="19" fillId="0" borderId="3" xfId="0" applyFont="1" applyBorder="1"/>
    <xf numFmtId="0" fontId="60" fillId="18" borderId="19" xfId="0" applyFont="1" applyFill="1" applyBorder="1"/>
    <xf numFmtId="0" fontId="7" fillId="0" borderId="24" xfId="0" applyFont="1" applyBorder="1"/>
    <xf numFmtId="0" fontId="7" fillId="0" borderId="25" xfId="0" applyFont="1" applyBorder="1"/>
    <xf numFmtId="0" fontId="23" fillId="14" borderId="61" xfId="0" applyFont="1" applyFill="1" applyBorder="1"/>
    <xf numFmtId="49" fontId="40" fillId="6" borderId="62" xfId="1" applyNumberFormat="1" applyFont="1" applyFill="1" applyBorder="1" applyAlignment="1">
      <alignment horizontal="center" vertical="center" wrapText="1"/>
    </xf>
    <xf numFmtId="0" fontId="23" fillId="6" borderId="62" xfId="0" applyFont="1" applyFill="1" applyBorder="1" applyAlignment="1">
      <alignment wrapText="1"/>
    </xf>
    <xf numFmtId="164" fontId="23" fillId="6" borderId="62" xfId="0" applyNumberFormat="1" applyFont="1" applyFill="1" applyBorder="1" applyAlignment="1">
      <alignment horizontal="right"/>
    </xf>
    <xf numFmtId="0" fontId="23" fillId="6" borderId="62" xfId="0" applyFont="1" applyFill="1" applyBorder="1" applyAlignment="1">
      <alignment vertical="center"/>
    </xf>
    <xf numFmtId="0" fontId="23" fillId="14" borderId="66" xfId="0" applyFont="1" applyFill="1" applyBorder="1"/>
    <xf numFmtId="0" fontId="23" fillId="6" borderId="66" xfId="0" applyFont="1" applyFill="1" applyBorder="1"/>
    <xf numFmtId="0" fontId="23" fillId="0" borderId="66" xfId="0" applyFont="1" applyBorder="1"/>
    <xf numFmtId="0" fontId="23" fillId="0" borderId="66" xfId="0" applyFont="1" applyBorder="1" applyAlignment="1">
      <alignment vertical="center"/>
    </xf>
    <xf numFmtId="10" fontId="23" fillId="0" borderId="66" xfId="0" applyNumberFormat="1" applyFont="1" applyBorder="1"/>
    <xf numFmtId="9" fontId="23" fillId="6" borderId="66" xfId="0" applyNumberFormat="1" applyFont="1" applyFill="1" applyBorder="1"/>
    <xf numFmtId="9" fontId="23" fillId="14" borderId="8" xfId="0" applyNumberFormat="1" applyFont="1" applyFill="1" applyBorder="1" applyAlignment="1">
      <alignment horizontal="right"/>
    </xf>
    <xf numFmtId="164" fontId="42" fillId="0" borderId="8" xfId="0" applyNumberFormat="1" applyFont="1" applyBorder="1" applyAlignment="1">
      <alignment horizontal="right"/>
    </xf>
    <xf numFmtId="0" fontId="39" fillId="0" borderId="0" xfId="0" applyFont="1"/>
    <xf numFmtId="0" fontId="8" fillId="11" borderId="0" xfId="0" applyFont="1" applyFill="1" applyAlignment="1">
      <alignment horizontal="center"/>
    </xf>
    <xf numFmtId="0" fontId="8" fillId="11" borderId="0" xfId="0" applyFont="1" applyFill="1" applyAlignment="1">
      <alignment horizontal="center" wrapText="1"/>
    </xf>
    <xf numFmtId="14" fontId="23" fillId="6" borderId="8" xfId="0" applyNumberFormat="1" applyFont="1" applyFill="1" applyBorder="1"/>
    <xf numFmtId="0" fontId="42" fillId="14" borderId="8" xfId="0" applyFont="1" applyFill="1" applyBorder="1"/>
    <xf numFmtId="9" fontId="42" fillId="14" borderId="8" xfId="0" applyNumberFormat="1" applyFont="1" applyFill="1" applyBorder="1"/>
    <xf numFmtId="0" fontId="23" fillId="27" borderId="8" xfId="0" applyFont="1" applyFill="1" applyBorder="1"/>
    <xf numFmtId="0" fontId="23" fillId="27" borderId="8" xfId="0" applyFont="1" applyFill="1" applyBorder="1" applyAlignment="1">
      <alignment wrapText="1"/>
    </xf>
    <xf numFmtId="0" fontId="23" fillId="27" borderId="19" xfId="0" applyFont="1" applyFill="1" applyBorder="1"/>
    <xf numFmtId="0" fontId="23" fillId="27" borderId="19" xfId="0" applyFont="1" applyFill="1" applyBorder="1" applyAlignment="1">
      <alignment wrapText="1"/>
    </xf>
    <xf numFmtId="0" fontId="19" fillId="27" borderId="19" xfId="0" applyFont="1" applyFill="1" applyBorder="1" applyAlignment="1">
      <alignment wrapText="1"/>
    </xf>
    <xf numFmtId="164" fontId="23" fillId="27" borderId="19" xfId="0" applyNumberFormat="1" applyFont="1" applyFill="1" applyBorder="1" applyAlignment="1">
      <alignment horizontal="right"/>
    </xf>
    <xf numFmtId="164" fontId="23" fillId="27" borderId="8" xfId="0" applyNumberFormat="1" applyFont="1" applyFill="1" applyBorder="1" applyAlignment="1">
      <alignment horizontal="right" wrapText="1"/>
    </xf>
    <xf numFmtId="0" fontId="23" fillId="14" borderId="67" xfId="0" applyFont="1" applyFill="1" applyBorder="1"/>
    <xf numFmtId="49" fontId="40" fillId="6" borderId="67" xfId="1" applyNumberFormat="1" applyFont="1" applyFill="1" applyBorder="1" applyAlignment="1">
      <alignment horizontal="center" vertical="center" wrapText="1"/>
    </xf>
    <xf numFmtId="0" fontId="23" fillId="6" borderId="67" xfId="0" applyFont="1" applyFill="1" applyBorder="1"/>
    <xf numFmtId="0" fontId="23" fillId="6" borderId="67" xfId="0" applyFont="1" applyFill="1" applyBorder="1" applyAlignment="1">
      <alignment wrapText="1"/>
    </xf>
    <xf numFmtId="164" fontId="23" fillId="6" borderId="67" xfId="0" applyNumberFormat="1" applyFont="1" applyFill="1" applyBorder="1" applyAlignment="1">
      <alignment horizontal="right"/>
    </xf>
    <xf numFmtId="0" fontId="6" fillId="0" borderId="28" xfId="0" applyFont="1" applyBorder="1"/>
    <xf numFmtId="0" fontId="5" fillId="6" borderId="20" xfId="0" applyFont="1" applyFill="1" applyBorder="1" applyAlignment="1">
      <alignment horizontal="left"/>
    </xf>
    <xf numFmtId="0" fontId="5" fillId="6" borderId="20" xfId="0" applyFont="1" applyFill="1" applyBorder="1" applyAlignment="1">
      <alignment horizontal="left" wrapText="1"/>
    </xf>
    <xf numFmtId="0" fontId="5" fillId="6" borderId="20" xfId="0" applyFont="1" applyFill="1" applyBorder="1" applyAlignment="1">
      <alignment horizontal="left" vertical="top" wrapText="1"/>
    </xf>
    <xf numFmtId="0" fontId="1" fillId="6" borderId="20" xfId="0" applyFont="1" applyFill="1" applyBorder="1" applyAlignment="1">
      <alignment horizontal="left"/>
    </xf>
    <xf numFmtId="0" fontId="1" fillId="6" borderId="20" xfId="0" applyFont="1" applyFill="1" applyBorder="1" applyAlignment="1">
      <alignment horizontal="left" wrapText="1"/>
    </xf>
    <xf numFmtId="0" fontId="1" fillId="6" borderId="20" xfId="0" applyFont="1" applyFill="1" applyBorder="1" applyAlignment="1">
      <alignment horizontal="left" vertical="center"/>
    </xf>
    <xf numFmtId="0" fontId="5" fillId="18" borderId="8" xfId="0" applyFont="1" applyFill="1" applyBorder="1" applyAlignment="1">
      <alignment vertical="top" wrapText="1"/>
    </xf>
    <xf numFmtId="0" fontId="19" fillId="0" borderId="28" xfId="0" applyFont="1" applyBorder="1"/>
    <xf numFmtId="0" fontId="5" fillId="0" borderId="18" xfId="0" applyFont="1" applyBorder="1"/>
    <xf numFmtId="0" fontId="41" fillId="0" borderId="8" xfId="0" applyFont="1" applyBorder="1"/>
    <xf numFmtId="14" fontId="23" fillId="0" borderId="24" xfId="0" applyNumberFormat="1" applyFont="1" applyBorder="1"/>
    <xf numFmtId="0" fontId="23" fillId="27" borderId="24" xfId="0" applyFont="1" applyFill="1" applyBorder="1" applyAlignment="1">
      <alignment wrapText="1"/>
    </xf>
    <xf numFmtId="0" fontId="23" fillId="0" borderId="0" xfId="0" applyFont="1" applyAlignment="1">
      <alignment wrapText="1"/>
    </xf>
    <xf numFmtId="0" fontId="23" fillId="0" borderId="0" xfId="0" applyFont="1" applyAlignment="1">
      <alignment vertical="center"/>
    </xf>
    <xf numFmtId="9" fontId="23" fillId="14" borderId="0" xfId="0" applyNumberFormat="1" applyFont="1" applyFill="1"/>
    <xf numFmtId="10" fontId="0" fillId="6" borderId="8" xfId="0" applyNumberFormat="1" applyFill="1" applyBorder="1" applyAlignment="1">
      <alignment horizontal="right" wrapText="1"/>
    </xf>
    <xf numFmtId="14" fontId="23" fillId="0" borderId="19" xfId="0" applyNumberFormat="1" applyFont="1" applyBorder="1"/>
    <xf numFmtId="0" fontId="15" fillId="4" borderId="20" xfId="0" applyFont="1" applyFill="1" applyBorder="1" applyAlignment="1">
      <alignment horizontal="center"/>
    </xf>
    <xf numFmtId="0" fontId="15" fillId="4" borderId="20" xfId="0" applyFont="1" applyFill="1" applyBorder="1" applyAlignment="1">
      <alignment wrapText="1"/>
    </xf>
    <xf numFmtId="0" fontId="15" fillId="4" borderId="20" xfId="0" applyFont="1" applyFill="1" applyBorder="1" applyAlignment="1">
      <alignment vertical="top" wrapText="1"/>
    </xf>
    <xf numFmtId="0" fontId="15" fillId="5" borderId="20" xfId="0" applyFont="1" applyFill="1" applyBorder="1" applyAlignment="1">
      <alignment horizontal="center"/>
    </xf>
    <xf numFmtId="0" fontId="15" fillId="7" borderId="20" xfId="0" applyFont="1" applyFill="1" applyBorder="1" applyAlignment="1">
      <alignment horizontal="center"/>
    </xf>
    <xf numFmtId="0" fontId="15" fillId="7" borderId="20" xfId="0" applyFont="1" applyFill="1" applyBorder="1" applyAlignment="1">
      <alignment horizontal="center" wrapText="1"/>
    </xf>
    <xf numFmtId="0" fontId="2" fillId="9" borderId="20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/>
    </xf>
    <xf numFmtId="0" fontId="15" fillId="4" borderId="30" xfId="0" applyFont="1" applyFill="1" applyBorder="1" applyAlignment="1">
      <alignment horizontal="center"/>
    </xf>
    <xf numFmtId="0" fontId="6" fillId="0" borderId="19" xfId="0" applyFont="1" applyBorder="1" applyAlignment="1">
      <alignment vertical="top"/>
    </xf>
    <xf numFmtId="0" fontId="6" fillId="0" borderId="12" xfId="0" applyFont="1" applyBorder="1" applyAlignment="1">
      <alignment vertical="top"/>
    </xf>
    <xf numFmtId="0" fontId="19" fillId="0" borderId="18" xfId="0" applyFont="1" applyBorder="1"/>
    <xf numFmtId="0" fontId="7" fillId="0" borderId="19" xfId="0" applyFont="1" applyBorder="1" applyAlignment="1">
      <alignment vertical="top"/>
    </xf>
    <xf numFmtId="0" fontId="7" fillId="0" borderId="19" xfId="0" applyFont="1" applyBorder="1"/>
    <xf numFmtId="0" fontId="7" fillId="18" borderId="19" xfId="0" applyFont="1" applyFill="1" applyBorder="1"/>
    <xf numFmtId="0" fontId="5" fillId="6" borderId="20" xfId="0" applyFont="1" applyFill="1" applyBorder="1" applyAlignment="1">
      <alignment horizontal="center"/>
    </xf>
    <xf numFmtId="0" fontId="5" fillId="6" borderId="20" xfId="0" applyFont="1" applyFill="1" applyBorder="1" applyAlignment="1">
      <alignment wrapText="1"/>
    </xf>
    <xf numFmtId="0" fontId="5" fillId="6" borderId="20" xfId="0" applyFont="1" applyFill="1" applyBorder="1" applyAlignment="1">
      <alignment vertical="top" wrapText="1"/>
    </xf>
    <xf numFmtId="0" fontId="5" fillId="6" borderId="20" xfId="0" applyFont="1" applyFill="1" applyBorder="1" applyAlignment="1">
      <alignment horizontal="center" wrapText="1"/>
    </xf>
    <xf numFmtId="0" fontId="1" fillId="6" borderId="20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 wrapText="1"/>
    </xf>
    <xf numFmtId="0" fontId="61" fillId="18" borderId="22" xfId="0" applyFont="1" applyFill="1" applyBorder="1"/>
    <xf numFmtId="0" fontId="5" fillId="6" borderId="12" xfId="0" applyFont="1" applyFill="1" applyBorder="1" applyAlignment="1">
      <alignment horizontal="center"/>
    </xf>
    <xf numFmtId="0" fontId="5" fillId="6" borderId="22" xfId="0" applyFont="1" applyFill="1" applyBorder="1" applyAlignment="1">
      <alignment horizontal="center" wrapText="1"/>
    </xf>
    <xf numFmtId="0" fontId="1" fillId="6" borderId="22" xfId="0" applyFont="1" applyFill="1" applyBorder="1" applyAlignment="1">
      <alignment horizontal="left" vertical="center"/>
    </xf>
    <xf numFmtId="0" fontId="5" fillId="6" borderId="12" xfId="0" applyFont="1" applyFill="1" applyBorder="1" applyAlignment="1">
      <alignment horizontal="left"/>
    </xf>
    <xf numFmtId="0" fontId="1" fillId="6" borderId="20" xfId="0" applyFont="1" applyFill="1" applyBorder="1" applyAlignment="1">
      <alignment horizontal="center" vertical="center"/>
    </xf>
    <xf numFmtId="0" fontId="5" fillId="18" borderId="29" xfId="0" applyFont="1" applyFill="1" applyBorder="1"/>
    <xf numFmtId="0" fontId="56" fillId="0" borderId="8" xfId="0" applyFont="1" applyBorder="1"/>
    <xf numFmtId="0" fontId="21" fillId="0" borderId="12" xfId="0" applyFont="1" applyBorder="1" applyAlignment="1">
      <alignment wrapText="1"/>
    </xf>
    <xf numFmtId="0" fontId="19" fillId="0" borderId="30" xfId="0" applyFont="1" applyBorder="1"/>
    <xf numFmtId="0" fontId="5" fillId="6" borderId="19" xfId="0" applyFont="1" applyFill="1" applyBorder="1" applyAlignment="1">
      <alignment horizontal="center"/>
    </xf>
    <xf numFmtId="0" fontId="5" fillId="6" borderId="19" xfId="0" applyFont="1" applyFill="1" applyBorder="1" applyAlignment="1">
      <alignment horizontal="center" wrapText="1"/>
    </xf>
    <xf numFmtId="0" fontId="15" fillId="0" borderId="23" xfId="0" applyFont="1" applyBorder="1" applyAlignment="1">
      <alignment wrapText="1"/>
    </xf>
    <xf numFmtId="0" fontId="19" fillId="18" borderId="11" xfId="0" applyFont="1" applyFill="1" applyBorder="1"/>
    <xf numFmtId="0" fontId="15" fillId="0" borderId="27" xfId="0" applyFont="1" applyBorder="1" applyAlignment="1">
      <alignment wrapText="1"/>
    </xf>
    <xf numFmtId="0" fontId="21" fillId="0" borderId="8" xfId="0" applyFont="1" applyBorder="1"/>
    <xf numFmtId="0" fontId="15" fillId="0" borderId="19" xfId="0" applyFont="1" applyBorder="1"/>
    <xf numFmtId="0" fontId="22" fillId="0" borderId="24" xfId="0" applyFont="1" applyBorder="1"/>
    <xf numFmtId="0" fontId="15" fillId="0" borderId="24" xfId="0" applyFont="1" applyBorder="1"/>
    <xf numFmtId="0" fontId="21" fillId="0" borderId="24" xfId="0" applyFont="1" applyBorder="1"/>
    <xf numFmtId="0" fontId="15" fillId="0" borderId="24" xfId="0" applyFont="1" applyBorder="1" applyAlignment="1">
      <alignment wrapText="1"/>
    </xf>
    <xf numFmtId="0" fontId="15" fillId="0" borderId="24" xfId="0" applyFont="1" applyBorder="1" applyAlignment="1">
      <alignment vertical="top" wrapText="1"/>
    </xf>
    <xf numFmtId="0" fontId="15" fillId="0" borderId="25" xfId="0" applyFont="1" applyBorder="1"/>
    <xf numFmtId="0" fontId="21" fillId="0" borderId="19" xfId="0" applyFont="1" applyBorder="1"/>
    <xf numFmtId="0" fontId="15" fillId="0" borderId="19" xfId="0" applyFont="1" applyBorder="1" applyAlignment="1">
      <alignment wrapText="1"/>
    </xf>
    <xf numFmtId="0" fontId="15" fillId="0" borderId="19" xfId="0" applyFont="1" applyBorder="1" applyAlignment="1">
      <alignment vertical="top" wrapText="1"/>
    </xf>
    <xf numFmtId="0" fontId="22" fillId="0" borderId="19" xfId="0" applyFont="1" applyBorder="1"/>
    <xf numFmtId="0" fontId="5" fillId="0" borderId="19" xfId="0" applyFont="1" applyBorder="1"/>
    <xf numFmtId="0" fontId="5" fillId="0" borderId="8" xfId="0" applyFont="1" applyBorder="1" applyAlignment="1">
      <alignment vertical="top" wrapText="1"/>
    </xf>
    <xf numFmtId="0" fontId="15" fillId="0" borderId="28" xfId="0" applyFont="1" applyBorder="1" applyAlignment="1">
      <alignment wrapText="1"/>
    </xf>
    <xf numFmtId="0" fontId="56" fillId="0" borderId="19" xfId="0" applyFont="1" applyBorder="1"/>
    <xf numFmtId="0" fontId="21" fillId="0" borderId="19" xfId="0" applyFont="1" applyBorder="1" applyAlignment="1">
      <alignment wrapText="1"/>
    </xf>
    <xf numFmtId="0" fontId="21" fillId="0" borderId="24" xfId="0" applyFont="1" applyBorder="1" applyAlignment="1">
      <alignment wrapText="1"/>
    </xf>
    <xf numFmtId="0" fontId="5" fillId="0" borderId="27" xfId="0" applyFont="1" applyBorder="1" applyAlignment="1">
      <alignment vertical="top" wrapText="1"/>
    </xf>
    <xf numFmtId="0" fontId="23" fillId="6" borderId="18" xfId="0" applyFont="1" applyFill="1" applyBorder="1" applyAlignment="1">
      <alignment wrapText="1"/>
    </xf>
    <xf numFmtId="0" fontId="23" fillId="27" borderId="12" xfId="0" applyFont="1" applyFill="1" applyBorder="1"/>
    <xf numFmtId="0" fontId="15" fillId="0" borderId="8" xfId="0" applyFont="1" applyBorder="1" applyAlignment="1">
      <alignment horizontal="center"/>
    </xf>
    <xf numFmtId="0" fontId="5" fillId="0" borderId="8" xfId="0" applyFont="1" applyBorder="1" applyAlignment="1">
      <alignment wrapText="1"/>
    </xf>
    <xf numFmtId="0" fontId="5" fillId="0" borderId="19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8" xfId="0" applyFont="1" applyBorder="1" applyAlignment="1">
      <alignment horizontal="left"/>
    </xf>
    <xf numFmtId="0" fontId="21" fillId="0" borderId="20" xfId="0" applyFont="1" applyBorder="1" applyAlignment="1">
      <alignment wrapText="1"/>
    </xf>
    <xf numFmtId="0" fontId="6" fillId="6" borderId="19" xfId="0" applyFont="1" applyFill="1" applyBorder="1"/>
    <xf numFmtId="0" fontId="6" fillId="6" borderId="12" xfId="0" applyFont="1" applyFill="1" applyBorder="1"/>
    <xf numFmtId="0" fontId="6" fillId="0" borderId="22" xfId="0" applyFont="1" applyBorder="1" applyAlignment="1">
      <alignment vertical="top"/>
    </xf>
    <xf numFmtId="0" fontId="15" fillId="0" borderId="20" xfId="0" applyFont="1" applyBorder="1"/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wrapText="1"/>
    </xf>
    <xf numFmtId="0" fontId="1" fillId="0" borderId="8" xfId="0" applyFont="1" applyBorder="1" applyAlignment="1">
      <alignment horizontal="center"/>
    </xf>
    <xf numFmtId="0" fontId="22" fillId="0" borderId="20" xfId="0" applyFont="1" applyBorder="1"/>
    <xf numFmtId="0" fontId="1" fillId="0" borderId="8" xfId="0" applyFont="1" applyBorder="1" applyAlignment="1">
      <alignment horizontal="left" vertical="center"/>
    </xf>
    <xf numFmtId="0" fontId="5" fillId="16" borderId="8" xfId="0" applyFont="1" applyFill="1" applyBorder="1" applyAlignment="1">
      <alignment horizontal="left"/>
    </xf>
    <xf numFmtId="0" fontId="5" fillId="16" borderId="8" xfId="0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wrapText="1"/>
    </xf>
    <xf numFmtId="0" fontId="15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5" fillId="4" borderId="25" xfId="0" applyFont="1" applyFill="1" applyBorder="1" applyAlignment="1">
      <alignment horizontal="center"/>
    </xf>
    <xf numFmtId="0" fontId="15" fillId="4" borderId="26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/>
    </xf>
    <xf numFmtId="0" fontId="15" fillId="4" borderId="19" xfId="0" applyFont="1" applyFill="1" applyBorder="1" applyAlignment="1">
      <alignment horizontal="center"/>
    </xf>
    <xf numFmtId="0" fontId="15" fillId="4" borderId="24" xfId="0" applyFont="1" applyFill="1" applyBorder="1" applyAlignment="1">
      <alignment horizontal="center" wrapText="1"/>
    </xf>
    <xf numFmtId="0" fontId="15" fillId="4" borderId="27" xfId="0" applyFont="1" applyFill="1" applyBorder="1" applyAlignment="1">
      <alignment horizontal="center" wrapText="1"/>
    </xf>
    <xf numFmtId="0" fontId="15" fillId="4" borderId="28" xfId="0" applyFont="1" applyFill="1" applyBorder="1" applyAlignment="1">
      <alignment horizontal="center"/>
    </xf>
    <xf numFmtId="0" fontId="15" fillId="4" borderId="22" xfId="0" applyFont="1" applyFill="1" applyBorder="1" applyAlignment="1">
      <alignment horizontal="center"/>
    </xf>
    <xf numFmtId="0" fontId="15" fillId="4" borderId="18" xfId="0" applyFont="1" applyFill="1" applyBorder="1" applyAlignment="1">
      <alignment horizontal="center"/>
    </xf>
    <xf numFmtId="0" fontId="15" fillId="4" borderId="8" xfId="0" applyFont="1" applyFill="1" applyBorder="1" applyAlignment="1">
      <alignment horizontal="center" wrapText="1"/>
    </xf>
    <xf numFmtId="0" fontId="15" fillId="4" borderId="19" xfId="0" applyFont="1" applyFill="1" applyBorder="1" applyAlignment="1">
      <alignment horizontal="center" wrapText="1"/>
    </xf>
    <xf numFmtId="0" fontId="15" fillId="4" borderId="20" xfId="0" applyFont="1" applyFill="1" applyBorder="1" applyAlignment="1">
      <alignment horizontal="center"/>
    </xf>
    <xf numFmtId="0" fontId="15" fillId="4" borderId="0" xfId="0" applyFont="1" applyFill="1" applyAlignment="1">
      <alignment horizontal="center"/>
    </xf>
    <xf numFmtId="0" fontId="5" fillId="16" borderId="6" xfId="0" applyFont="1" applyFill="1" applyBorder="1" applyAlignment="1">
      <alignment horizontal="left"/>
    </xf>
    <xf numFmtId="0" fontId="5" fillId="16" borderId="0" xfId="0" applyFont="1" applyFill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24" fillId="20" borderId="33" xfId="0" applyFont="1" applyFill="1" applyBorder="1" applyAlignment="1">
      <alignment horizontal="center" vertical="center"/>
    </xf>
    <xf numFmtId="0" fontId="24" fillId="20" borderId="0" xfId="0" applyFont="1" applyFill="1" applyAlignment="1">
      <alignment horizontal="center" vertical="center"/>
    </xf>
    <xf numFmtId="0" fontId="13" fillId="4" borderId="34" xfId="0" applyFont="1" applyFill="1" applyBorder="1" applyAlignment="1">
      <alignment horizontal="center" vertical="center" wrapText="1"/>
    </xf>
    <xf numFmtId="0" fontId="13" fillId="4" borderId="37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13" fillId="4" borderId="38" xfId="0" applyFont="1" applyFill="1" applyBorder="1" applyAlignment="1">
      <alignment horizontal="center" vertical="center" wrapText="1"/>
    </xf>
    <xf numFmtId="164" fontId="13" fillId="4" borderId="35" xfId="0" applyNumberFormat="1" applyFont="1" applyFill="1" applyBorder="1" applyAlignment="1">
      <alignment horizontal="center" vertical="center" wrapText="1"/>
    </xf>
    <xf numFmtId="164" fontId="13" fillId="4" borderId="38" xfId="0" applyNumberFormat="1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3" fillId="4" borderId="36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left"/>
    </xf>
    <xf numFmtId="0" fontId="11" fillId="2" borderId="2" xfId="0" applyFont="1" applyFill="1" applyBorder="1" applyAlignment="1">
      <alignment horizontal="left"/>
    </xf>
    <xf numFmtId="0" fontId="11" fillId="2" borderId="10" xfId="0" applyFont="1" applyFill="1" applyBorder="1" applyAlignment="1">
      <alignment horizontal="left"/>
    </xf>
    <xf numFmtId="0" fontId="11" fillId="4" borderId="25" xfId="0" applyFont="1" applyFill="1" applyBorder="1" applyAlignment="1">
      <alignment horizontal="center"/>
    </xf>
    <xf numFmtId="0" fontId="11" fillId="4" borderId="26" xfId="0" applyFont="1" applyFill="1" applyBorder="1" applyAlignment="1">
      <alignment horizontal="center"/>
    </xf>
    <xf numFmtId="0" fontId="11" fillId="4" borderId="8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1" fillId="4" borderId="5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wrapText="1"/>
    </xf>
    <xf numFmtId="0" fontId="11" fillId="4" borderId="4" xfId="0" applyFont="1" applyFill="1" applyBorder="1" applyAlignment="1">
      <alignment horizontal="center" wrapText="1"/>
    </xf>
    <xf numFmtId="0" fontId="11" fillId="3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left"/>
    </xf>
    <xf numFmtId="0" fontId="11" fillId="2" borderId="12" xfId="0" applyFont="1" applyFill="1" applyBorder="1" applyAlignment="1">
      <alignment horizontal="left"/>
    </xf>
    <xf numFmtId="0" fontId="11" fillId="2" borderId="19" xfId="0" applyFont="1" applyFill="1" applyBorder="1" applyAlignment="1">
      <alignment horizontal="left"/>
    </xf>
    <xf numFmtId="0" fontId="11" fillId="3" borderId="11" xfId="0" applyFont="1" applyFill="1" applyBorder="1" applyAlignment="1">
      <alignment horizont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wrapText="1"/>
    </xf>
    <xf numFmtId="0" fontId="11" fillId="2" borderId="0" xfId="0" applyFont="1" applyFill="1" applyAlignment="1">
      <alignment horizontal="left"/>
    </xf>
    <xf numFmtId="0" fontId="11" fillId="4" borderId="19" xfId="0" applyFont="1" applyFill="1" applyBorder="1" applyAlignment="1">
      <alignment horizontal="center" wrapText="1"/>
    </xf>
    <xf numFmtId="0" fontId="11" fillId="4" borderId="18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left"/>
    </xf>
    <xf numFmtId="0" fontId="11" fillId="2" borderId="0" xfId="0" applyFont="1" applyFill="1" applyAlignment="1">
      <alignment horizontal="center" vertical="center"/>
    </xf>
    <xf numFmtId="0" fontId="11" fillId="4" borderId="20" xfId="0" applyFont="1" applyFill="1" applyBorder="1" applyAlignment="1">
      <alignment horizontal="center" wrapText="1"/>
    </xf>
    <xf numFmtId="0" fontId="11" fillId="4" borderId="7" xfId="0" applyFont="1" applyFill="1" applyBorder="1" applyAlignment="1">
      <alignment horizontal="center"/>
    </xf>
    <xf numFmtId="0" fontId="11" fillId="4" borderId="6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 wrapText="1"/>
    </xf>
    <xf numFmtId="0" fontId="11" fillId="4" borderId="3" xfId="0" applyFont="1" applyFill="1" applyBorder="1" applyAlignment="1">
      <alignment horizontal="center" wrapText="1"/>
    </xf>
    <xf numFmtId="0" fontId="11" fillId="2" borderId="9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1" fillId="4" borderId="11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4" borderId="14" xfId="0" applyFont="1" applyFill="1" applyBorder="1" applyAlignment="1">
      <alignment horizontal="center"/>
    </xf>
    <xf numFmtId="0" fontId="11" fillId="4" borderId="15" xfId="0" applyFont="1" applyFill="1" applyBorder="1" applyAlignment="1">
      <alignment horizontal="center"/>
    </xf>
    <xf numFmtId="0" fontId="0" fillId="13" borderId="0" xfId="0" applyFill="1" applyAlignment="1">
      <alignment horizontal="center"/>
    </xf>
    <xf numFmtId="0" fontId="0" fillId="13" borderId="27" xfId="0" applyFill="1" applyBorder="1" applyAlignment="1">
      <alignment horizontal="center"/>
    </xf>
    <xf numFmtId="164" fontId="8" fillId="14" borderId="0" xfId="0" applyNumberFormat="1" applyFont="1" applyFill="1" applyAlignment="1">
      <alignment horizontal="center"/>
    </xf>
    <xf numFmtId="164" fontId="8" fillId="14" borderId="27" xfId="0" applyNumberFormat="1" applyFont="1" applyFill="1" applyBorder="1" applyAlignment="1">
      <alignment horizontal="center"/>
    </xf>
    <xf numFmtId="0" fontId="0" fillId="12" borderId="0" xfId="0" applyFill="1" applyAlignment="1">
      <alignment horizontal="center"/>
    </xf>
    <xf numFmtId="0" fontId="0" fillId="12" borderId="27" xfId="0" applyFill="1" applyBorder="1" applyAlignment="1">
      <alignment horizontal="center"/>
    </xf>
    <xf numFmtId="0" fontId="30" fillId="4" borderId="9" xfId="0" applyFont="1" applyFill="1" applyBorder="1" applyAlignment="1">
      <alignment horizontal="center" vertical="center"/>
    </xf>
    <xf numFmtId="0" fontId="30" fillId="4" borderId="2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6" xfId="0" applyFont="1" applyFill="1" applyBorder="1" applyAlignment="1">
      <alignment horizontal="center" vertical="center"/>
    </xf>
    <xf numFmtId="0" fontId="31" fillId="4" borderId="4" xfId="0" applyFont="1" applyFill="1" applyBorder="1" applyAlignment="1">
      <alignment horizontal="center" vertical="center" wrapText="1"/>
    </xf>
    <xf numFmtId="0" fontId="31" fillId="4" borderId="38" xfId="0" applyFont="1" applyFill="1" applyBorder="1" applyAlignment="1">
      <alignment horizontal="center" vertical="center" wrapText="1"/>
    </xf>
    <xf numFmtId="0" fontId="31" fillId="4" borderId="5" xfId="0" applyFont="1" applyFill="1" applyBorder="1" applyAlignment="1">
      <alignment horizontal="center" vertical="center" wrapText="1"/>
    </xf>
    <xf numFmtId="0" fontId="32" fillId="4" borderId="4" xfId="0" applyFont="1" applyFill="1" applyBorder="1" applyAlignment="1">
      <alignment horizontal="center" vertical="center" wrapText="1"/>
    </xf>
    <xf numFmtId="0" fontId="32" fillId="4" borderId="38" xfId="0" applyFont="1" applyFill="1" applyBorder="1" applyAlignment="1">
      <alignment horizontal="center" vertical="center" wrapText="1"/>
    </xf>
    <xf numFmtId="0" fontId="31" fillId="4" borderId="39" xfId="0" applyFont="1" applyFill="1" applyBorder="1" applyAlignment="1">
      <alignment horizontal="center" vertical="center"/>
    </xf>
    <xf numFmtId="0" fontId="31" fillId="4" borderId="40" xfId="0" applyFont="1" applyFill="1" applyBorder="1" applyAlignment="1">
      <alignment horizontal="center" vertical="center"/>
    </xf>
    <xf numFmtId="0" fontId="31" fillId="4" borderId="41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 wrapText="1"/>
    </xf>
    <xf numFmtId="0" fontId="31" fillId="4" borderId="6" xfId="0" applyFont="1" applyFill="1" applyBorder="1" applyAlignment="1">
      <alignment horizontal="center" vertical="center" wrapText="1"/>
    </xf>
  </cellXfs>
  <cellStyles count="2">
    <cellStyle name="Explanatory Text" xfId="1" builtinId="53"/>
    <cellStyle name="Normal" xfId="0" builtinId="0"/>
  </cellStyles>
  <dxfs count="0"/>
  <tableStyles count="0" defaultTableStyle="TableStyleMedium2" defaultPivotStyle="PivotStyleLight16"/>
  <colors>
    <mruColors>
      <color rgb="FFFFFFCC"/>
      <color rgb="FFD6F7FC"/>
      <color rgb="FFFCE6F3"/>
      <color rgb="FFF0E2F0"/>
      <color rgb="FF015E5A"/>
      <color rgb="FFB1D7D1"/>
      <color rgb="FF00FF00"/>
      <color rgb="FFFF33CC"/>
      <color rgb="FFE4D6D6"/>
      <color rgb="FFDDD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288"/>
  <sheetViews>
    <sheetView topLeftCell="A127" workbookViewId="0">
      <selection activeCell="Q133" sqref="Q133"/>
    </sheetView>
  </sheetViews>
  <sheetFormatPr defaultColWidth="8.85546875" defaultRowHeight="12.75"/>
  <cols>
    <col min="1" max="1" width="9.140625" style="960"/>
    <col min="2" max="2" width="14" style="960" customWidth="1"/>
    <col min="3" max="3" width="14.28515625" style="960" customWidth="1"/>
    <col min="4" max="4" width="57.5703125" style="960" customWidth="1"/>
    <col min="5" max="5" width="3.85546875" style="960" customWidth="1"/>
    <col min="6" max="6" width="4.28515625" style="960" customWidth="1"/>
    <col min="7" max="9" width="4.42578125" style="960" customWidth="1"/>
    <col min="10" max="10" width="15" style="960" customWidth="1"/>
    <col min="11" max="11" width="9.140625" style="997" customWidth="1"/>
    <col min="12" max="12" width="9.140625" style="960"/>
    <col min="13" max="13" width="10.85546875" style="960" customWidth="1"/>
    <col min="14" max="17" width="9.140625" style="960"/>
    <col min="18" max="18" width="10.7109375" style="960" customWidth="1"/>
    <col min="19" max="19" width="12.28515625" style="960" customWidth="1"/>
    <col min="20" max="20" width="11" style="960" customWidth="1"/>
    <col min="21" max="22" width="9.140625" style="960"/>
    <col min="23" max="23" width="11" style="249" customWidth="1"/>
    <col min="24" max="24" width="9.85546875" style="249" customWidth="1"/>
    <col min="25" max="25" width="9.140625" style="249"/>
    <col min="26" max="26" width="34.85546875" style="249" customWidth="1"/>
    <col min="27" max="16384" width="8.85546875" style="249"/>
  </cols>
  <sheetData>
    <row r="1" spans="1:26">
      <c r="A1" s="865" t="s">
        <v>0</v>
      </c>
      <c r="B1" s="866"/>
      <c r="C1" s="866"/>
      <c r="D1" s="866"/>
      <c r="E1" s="866"/>
      <c r="F1" s="866"/>
      <c r="G1" s="866"/>
      <c r="H1" s="866"/>
      <c r="I1" s="866"/>
      <c r="J1" s="866"/>
      <c r="K1" s="867"/>
      <c r="L1" s="866"/>
      <c r="M1" s="866"/>
      <c r="N1" s="866"/>
      <c r="O1" s="866"/>
      <c r="P1" s="866"/>
      <c r="Q1" s="866"/>
      <c r="R1" s="866"/>
      <c r="S1" s="866"/>
      <c r="T1" s="866"/>
      <c r="U1" s="866"/>
      <c r="V1" s="866"/>
      <c r="W1" s="868"/>
      <c r="X1" s="868"/>
      <c r="Y1" s="868"/>
      <c r="Z1" s="868"/>
    </row>
    <row r="2" spans="1:26" s="155" customFormat="1">
      <c r="A2" s="1236" t="s">
        <v>1</v>
      </c>
      <c r="B2" s="1236"/>
      <c r="C2" s="1236"/>
      <c r="D2" s="1236"/>
      <c r="E2" s="1236"/>
      <c r="F2" s="1236"/>
      <c r="G2" s="1236"/>
      <c r="H2" s="1237" t="s">
        <v>2</v>
      </c>
      <c r="I2" s="1237"/>
      <c r="J2" s="1237"/>
      <c r="K2" s="1237"/>
      <c r="L2" s="1237"/>
      <c r="M2" s="1237"/>
      <c r="N2" s="1237"/>
      <c r="O2" s="1237"/>
      <c r="P2" s="1237"/>
      <c r="Q2" s="1237"/>
      <c r="R2" s="1237"/>
      <c r="S2" s="1237"/>
      <c r="T2" s="1237"/>
      <c r="U2" s="1237"/>
      <c r="V2" s="1237"/>
      <c r="W2" s="153"/>
      <c r="X2" s="154"/>
      <c r="Y2" s="154"/>
      <c r="Z2" s="154"/>
    </row>
    <row r="3" spans="1:26" ht="15" customHeight="1">
      <c r="A3" s="1229" t="s">
        <v>3</v>
      </c>
      <c r="B3" s="1229"/>
      <c r="C3" s="1229"/>
      <c r="D3" s="1229"/>
      <c r="E3" s="1220" t="s">
        <v>4</v>
      </c>
      <c r="F3" s="1220"/>
      <c r="G3" s="1220"/>
      <c r="H3" s="1220"/>
      <c r="I3" s="1220"/>
      <c r="J3" s="1220"/>
      <c r="K3" s="870"/>
      <c r="L3" s="567"/>
      <c r="M3" s="567"/>
      <c r="N3" s="1221" t="s">
        <v>5</v>
      </c>
      <c r="O3" s="1221"/>
      <c r="P3" s="1221"/>
      <c r="Q3" s="1221"/>
      <c r="R3" s="1221"/>
      <c r="S3" s="1222" t="s">
        <v>6</v>
      </c>
      <c r="T3" s="1222"/>
      <c r="U3" s="1222"/>
      <c r="V3" s="1222"/>
      <c r="W3" s="1222"/>
      <c r="X3" s="1222"/>
      <c r="Y3" s="1222"/>
      <c r="Z3" s="149" t="s">
        <v>7</v>
      </c>
    </row>
    <row r="4" spans="1:26" ht="36" customHeight="1">
      <c r="A4" s="1223" t="s">
        <v>8</v>
      </c>
      <c r="B4" s="1225" t="s">
        <v>9</v>
      </c>
      <c r="C4" s="1227" t="s">
        <v>10</v>
      </c>
      <c r="D4" s="1226" t="s">
        <v>11</v>
      </c>
      <c r="E4" s="1220"/>
      <c r="F4" s="1220"/>
      <c r="G4" s="1220"/>
      <c r="H4" s="1220"/>
      <c r="I4" s="1220"/>
      <c r="J4" s="1220"/>
      <c r="K4" s="871" t="s">
        <v>12</v>
      </c>
      <c r="L4" s="171" t="s">
        <v>13</v>
      </c>
      <c r="M4" s="171" t="s">
        <v>14</v>
      </c>
      <c r="N4" s="172" t="s">
        <v>15</v>
      </c>
      <c r="O4" s="172" t="s">
        <v>16</v>
      </c>
      <c r="P4" s="172" t="s">
        <v>17</v>
      </c>
      <c r="Q4" s="172" t="s">
        <v>18</v>
      </c>
      <c r="R4" s="172" t="s">
        <v>19</v>
      </c>
      <c r="S4" s="173" t="s">
        <v>20</v>
      </c>
      <c r="T4" s="174" t="s">
        <v>21</v>
      </c>
      <c r="U4" s="175" t="s">
        <v>22</v>
      </c>
      <c r="V4" s="176" t="s">
        <v>23</v>
      </c>
      <c r="W4" s="872" t="s">
        <v>24</v>
      </c>
      <c r="X4" s="872" t="s">
        <v>25</v>
      </c>
      <c r="Y4" s="873" t="s">
        <v>26</v>
      </c>
      <c r="Z4" s="151"/>
    </row>
    <row r="5" spans="1:26" ht="18.75" customHeight="1">
      <c r="A5" s="1223"/>
      <c r="B5" s="1225"/>
      <c r="C5" s="1227"/>
      <c r="D5" s="1226"/>
      <c r="E5" s="874" t="s">
        <v>27</v>
      </c>
      <c r="F5" s="874" t="s">
        <v>28</v>
      </c>
      <c r="G5" s="874" t="s">
        <v>29</v>
      </c>
      <c r="H5" s="874" t="s">
        <v>30</v>
      </c>
      <c r="I5" s="874" t="s">
        <v>31</v>
      </c>
      <c r="J5" s="874" t="s">
        <v>19</v>
      </c>
      <c r="K5" s="875"/>
      <c r="L5" s="568"/>
      <c r="M5" s="568"/>
      <c r="N5" s="172"/>
      <c r="O5" s="172"/>
      <c r="P5" s="172"/>
      <c r="Q5" s="172"/>
      <c r="R5" s="172"/>
      <c r="S5" s="173"/>
      <c r="T5" s="177"/>
      <c r="U5" s="177"/>
      <c r="V5" s="568"/>
      <c r="W5" s="872"/>
      <c r="X5" s="872"/>
      <c r="Y5" s="873"/>
      <c r="Z5" s="152"/>
    </row>
    <row r="6" spans="1:26">
      <c r="A6" s="5" t="s">
        <v>32</v>
      </c>
      <c r="B6" s="5">
        <v>5</v>
      </c>
      <c r="C6" s="5" t="s">
        <v>33</v>
      </c>
      <c r="D6" s="5" t="s">
        <v>34</v>
      </c>
      <c r="E6" s="876" t="s">
        <v>35</v>
      </c>
      <c r="F6" s="876" t="s">
        <v>36</v>
      </c>
      <c r="G6" s="876" t="s">
        <v>37</v>
      </c>
      <c r="H6" s="876" t="s">
        <v>35</v>
      </c>
      <c r="I6" s="876" t="s">
        <v>35</v>
      </c>
      <c r="J6" s="5"/>
      <c r="K6" s="877" t="s">
        <v>38</v>
      </c>
      <c r="L6" s="179"/>
      <c r="M6" s="5" t="s">
        <v>39</v>
      </c>
      <c r="N6" s="5" t="s">
        <v>39</v>
      </c>
      <c r="O6" s="5" t="s">
        <v>39</v>
      </c>
      <c r="P6" s="5" t="s">
        <v>39</v>
      </c>
      <c r="Q6" s="5"/>
      <c r="R6" s="5"/>
      <c r="S6" s="5"/>
      <c r="T6" s="5"/>
      <c r="U6" s="5"/>
      <c r="V6" s="5"/>
      <c r="W6" s="622"/>
      <c r="X6" s="622"/>
      <c r="Y6" s="622" t="s">
        <v>40</v>
      </c>
      <c r="Z6" s="622"/>
    </row>
    <row r="7" spans="1:26">
      <c r="A7" s="5" t="s">
        <v>41</v>
      </c>
      <c r="B7" s="5">
        <v>15</v>
      </c>
      <c r="C7" s="5"/>
      <c r="D7" s="5" t="s">
        <v>42</v>
      </c>
      <c r="E7" s="603" t="s">
        <v>37</v>
      </c>
      <c r="F7" s="5" t="s">
        <v>36</v>
      </c>
      <c r="G7" s="5" t="s">
        <v>37</v>
      </c>
      <c r="H7" s="5" t="s">
        <v>35</v>
      </c>
      <c r="I7" s="5" t="s">
        <v>35</v>
      </c>
      <c r="J7" s="5"/>
      <c r="K7" s="877"/>
      <c r="L7" s="5"/>
      <c r="M7" s="5"/>
      <c r="N7" s="5"/>
      <c r="O7" s="5"/>
      <c r="P7" s="5"/>
      <c r="Q7" s="5"/>
      <c r="R7" s="5" t="s">
        <v>40</v>
      </c>
      <c r="S7" s="5"/>
      <c r="T7" s="5"/>
      <c r="U7" s="5"/>
      <c r="V7" s="5"/>
      <c r="W7" s="622"/>
      <c r="X7" s="622"/>
      <c r="Y7" s="622"/>
      <c r="Z7" s="622"/>
    </row>
    <row r="8" spans="1:26">
      <c r="A8" s="5" t="s">
        <v>43</v>
      </c>
      <c r="B8" s="5">
        <v>16</v>
      </c>
      <c r="C8" s="5"/>
      <c r="D8" s="5" t="s">
        <v>44</v>
      </c>
      <c r="E8" s="603" t="s">
        <v>45</v>
      </c>
      <c r="F8" s="5" t="s">
        <v>36</v>
      </c>
      <c r="G8" s="5" t="s">
        <v>35</v>
      </c>
      <c r="H8" s="5" t="s">
        <v>37</v>
      </c>
      <c r="I8" s="5" t="s">
        <v>35</v>
      </c>
      <c r="J8" s="5"/>
      <c r="K8" s="877"/>
      <c r="L8" s="5"/>
      <c r="M8" s="5"/>
      <c r="N8" s="5" t="s">
        <v>39</v>
      </c>
      <c r="O8" s="5" t="s">
        <v>39</v>
      </c>
      <c r="P8" s="5" t="s">
        <v>39</v>
      </c>
      <c r="Q8" s="5" t="s">
        <v>39</v>
      </c>
      <c r="R8" s="5"/>
      <c r="S8" s="5" t="s">
        <v>39</v>
      </c>
      <c r="T8" s="5"/>
      <c r="U8" s="5"/>
      <c r="V8" s="5"/>
      <c r="W8" s="622"/>
      <c r="X8" s="622"/>
      <c r="Y8" s="622"/>
      <c r="Z8" s="622"/>
    </row>
    <row r="9" spans="1:26">
      <c r="A9" s="5" t="s">
        <v>32</v>
      </c>
      <c r="B9" s="5">
        <v>19</v>
      </c>
      <c r="C9" s="5"/>
      <c r="D9" s="5" t="s">
        <v>46</v>
      </c>
      <c r="E9" s="603" t="s">
        <v>45</v>
      </c>
      <c r="F9" s="5" t="s">
        <v>36</v>
      </c>
      <c r="G9" s="5" t="s">
        <v>35</v>
      </c>
      <c r="H9" s="5" t="s">
        <v>37</v>
      </c>
      <c r="I9" s="5" t="s">
        <v>35</v>
      </c>
      <c r="J9" s="5" t="s">
        <v>47</v>
      </c>
      <c r="K9" s="877"/>
      <c r="L9" s="5"/>
      <c r="M9" s="5"/>
      <c r="N9" s="5"/>
      <c r="O9" s="5"/>
      <c r="P9" s="5"/>
      <c r="Q9" s="5" t="s">
        <v>39</v>
      </c>
      <c r="R9" s="5"/>
      <c r="S9" s="5" t="s">
        <v>39</v>
      </c>
      <c r="T9" s="5"/>
      <c r="U9" s="5"/>
      <c r="V9" s="5"/>
      <c r="W9" s="622"/>
      <c r="X9" s="622"/>
      <c r="Y9" s="622"/>
      <c r="Z9" s="622"/>
    </row>
    <row r="10" spans="1:26">
      <c r="A10" s="5" t="s">
        <v>48</v>
      </c>
      <c r="B10" s="5">
        <v>22</v>
      </c>
      <c r="C10" s="5"/>
      <c r="D10" s="5" t="s">
        <v>49</v>
      </c>
      <c r="E10" s="5" t="s">
        <v>45</v>
      </c>
      <c r="F10" s="5" t="s">
        <v>36</v>
      </c>
      <c r="G10" s="5" t="s">
        <v>35</v>
      </c>
      <c r="H10" s="5" t="s">
        <v>37</v>
      </c>
      <c r="I10" s="5" t="s">
        <v>35</v>
      </c>
      <c r="J10" s="5" t="s">
        <v>47</v>
      </c>
      <c r="K10" s="877"/>
      <c r="L10" s="5"/>
      <c r="M10" s="5"/>
      <c r="N10" s="5"/>
      <c r="O10" s="5"/>
      <c r="P10" s="5"/>
      <c r="Q10" s="5"/>
      <c r="R10" s="5"/>
      <c r="S10" s="5" t="s">
        <v>39</v>
      </c>
      <c r="T10" s="5"/>
      <c r="U10" s="5"/>
      <c r="V10" s="5"/>
      <c r="W10" s="622"/>
      <c r="X10" s="622"/>
      <c r="Y10" s="622"/>
      <c r="Z10" s="622"/>
    </row>
    <row r="11" spans="1:26">
      <c r="A11" s="5" t="s">
        <v>50</v>
      </c>
      <c r="B11" s="5">
        <v>25</v>
      </c>
      <c r="C11" s="5"/>
      <c r="D11" s="5" t="s">
        <v>51</v>
      </c>
      <c r="E11" s="878" t="s">
        <v>52</v>
      </c>
      <c r="F11" s="876" t="s">
        <v>36</v>
      </c>
      <c r="G11" s="876" t="s">
        <v>35</v>
      </c>
      <c r="H11" s="876" t="s">
        <v>35</v>
      </c>
      <c r="I11" s="876" t="s">
        <v>35</v>
      </c>
      <c r="J11" s="5"/>
      <c r="K11" s="877"/>
      <c r="L11" s="5"/>
      <c r="M11" s="5"/>
      <c r="N11" s="5" t="s">
        <v>53</v>
      </c>
      <c r="O11" s="5"/>
      <c r="P11" s="5"/>
      <c r="Q11" s="5" t="s">
        <v>39</v>
      </c>
      <c r="R11" s="5" t="s">
        <v>40</v>
      </c>
      <c r="S11" s="5"/>
      <c r="T11" s="5"/>
      <c r="U11" s="5" t="s">
        <v>39</v>
      </c>
      <c r="V11" s="5"/>
      <c r="W11" s="622"/>
      <c r="X11" s="622"/>
      <c r="Y11" s="622"/>
      <c r="Z11" s="622"/>
    </row>
    <row r="12" spans="1:26">
      <c r="A12" s="865" t="s">
        <v>54</v>
      </c>
      <c r="B12" s="866"/>
      <c r="C12" s="866"/>
      <c r="D12" s="866"/>
      <c r="E12" s="866"/>
      <c r="F12" s="866"/>
      <c r="G12" s="866"/>
      <c r="H12" s="866"/>
      <c r="I12" s="866"/>
      <c r="J12" s="866"/>
      <c r="K12" s="867"/>
      <c r="L12" s="866"/>
      <c r="M12" s="866"/>
      <c r="N12" s="866"/>
      <c r="O12" s="866"/>
      <c r="P12" s="866"/>
      <c r="Q12" s="866"/>
      <c r="R12" s="866"/>
      <c r="S12" s="866"/>
      <c r="T12" s="866"/>
      <c r="U12" s="866"/>
      <c r="V12" s="866"/>
      <c r="W12" s="868"/>
      <c r="X12" s="868"/>
      <c r="Y12" s="868"/>
      <c r="Z12" s="868"/>
    </row>
    <row r="13" spans="1:26" s="155" customFormat="1">
      <c r="A13" s="1218" t="s">
        <v>1</v>
      </c>
      <c r="B13" s="1218"/>
      <c r="C13" s="1218"/>
      <c r="D13" s="1218"/>
      <c r="E13" s="1218"/>
      <c r="F13" s="1218"/>
      <c r="G13" s="1218"/>
      <c r="H13" s="1219" t="s">
        <v>2</v>
      </c>
      <c r="I13" s="1219"/>
      <c r="J13" s="1219"/>
      <c r="K13" s="1219"/>
      <c r="L13" s="1219"/>
      <c r="M13" s="1219"/>
      <c r="N13" s="1219"/>
      <c r="O13" s="1219"/>
      <c r="P13" s="1219"/>
      <c r="Q13" s="1219"/>
      <c r="R13" s="1219"/>
      <c r="S13" s="1219"/>
      <c r="T13" s="1219"/>
      <c r="U13" s="1219"/>
      <c r="V13" s="1219"/>
      <c r="W13" s="156"/>
      <c r="X13" s="157"/>
      <c r="Y13" s="157"/>
      <c r="Z13" s="157"/>
    </row>
    <row r="14" spans="1:26">
      <c r="A14" s="1229" t="s">
        <v>3</v>
      </c>
      <c r="B14" s="1229"/>
      <c r="C14" s="1229"/>
      <c r="D14" s="1229"/>
      <c r="E14" s="1220" t="s">
        <v>4</v>
      </c>
      <c r="F14" s="1220"/>
      <c r="G14" s="1220"/>
      <c r="H14" s="1220"/>
      <c r="I14" s="1220"/>
      <c r="J14" s="1220"/>
      <c r="K14" s="870"/>
      <c r="L14" s="567"/>
      <c r="M14" s="567"/>
      <c r="N14" s="1221" t="s">
        <v>5</v>
      </c>
      <c r="O14" s="1221"/>
      <c r="P14" s="1221"/>
      <c r="Q14" s="1221"/>
      <c r="R14" s="1221"/>
      <c r="S14" s="1222" t="s">
        <v>6</v>
      </c>
      <c r="T14" s="1222"/>
      <c r="U14" s="1222"/>
      <c r="V14" s="1222"/>
      <c r="W14" s="1222"/>
      <c r="X14" s="1222"/>
      <c r="Y14" s="1222"/>
      <c r="Z14" s="158" t="s">
        <v>7</v>
      </c>
    </row>
    <row r="15" spans="1:26" ht="36" customHeight="1">
      <c r="A15" s="1223" t="s">
        <v>8</v>
      </c>
      <c r="B15" s="1225" t="s">
        <v>9</v>
      </c>
      <c r="C15" s="1227" t="s">
        <v>10</v>
      </c>
      <c r="D15" s="1225" t="s">
        <v>11</v>
      </c>
      <c r="E15" s="1220"/>
      <c r="F15" s="1220"/>
      <c r="G15" s="1220"/>
      <c r="H15" s="1220"/>
      <c r="I15" s="1220"/>
      <c r="J15" s="1220"/>
      <c r="K15" s="870" t="s">
        <v>12</v>
      </c>
      <c r="L15" s="570" t="s">
        <v>13</v>
      </c>
      <c r="M15" s="570" t="s">
        <v>14</v>
      </c>
      <c r="N15" s="180" t="s">
        <v>15</v>
      </c>
      <c r="O15" s="180" t="s">
        <v>16</v>
      </c>
      <c r="P15" s="180" t="s">
        <v>17</v>
      </c>
      <c r="Q15" s="180" t="s">
        <v>18</v>
      </c>
      <c r="R15" s="180" t="s">
        <v>19</v>
      </c>
      <c r="S15" s="181" t="s">
        <v>20</v>
      </c>
      <c r="T15" s="182" t="s">
        <v>21</v>
      </c>
      <c r="U15" s="182" t="s">
        <v>22</v>
      </c>
      <c r="V15" s="569" t="s">
        <v>23</v>
      </c>
      <c r="W15" s="159" t="s">
        <v>24</v>
      </c>
      <c r="X15" s="159" t="s">
        <v>25</v>
      </c>
      <c r="Y15" s="879" t="s">
        <v>26</v>
      </c>
      <c r="Z15" s="158"/>
    </row>
    <row r="16" spans="1:26" ht="18.75" customHeight="1">
      <c r="A16" s="1223"/>
      <c r="B16" s="1225"/>
      <c r="C16" s="1227"/>
      <c r="D16" s="1225"/>
      <c r="E16" s="874" t="s">
        <v>27</v>
      </c>
      <c r="F16" s="874" t="s">
        <v>28</v>
      </c>
      <c r="G16" s="874" t="s">
        <v>29</v>
      </c>
      <c r="H16" s="874" t="s">
        <v>30</v>
      </c>
      <c r="I16" s="874" t="s">
        <v>31</v>
      </c>
      <c r="J16" s="874" t="s">
        <v>19</v>
      </c>
      <c r="K16" s="875"/>
      <c r="L16" s="568"/>
      <c r="M16" s="568"/>
      <c r="N16" s="172"/>
      <c r="O16" s="172"/>
      <c r="P16" s="172"/>
      <c r="Q16" s="172"/>
      <c r="R16" s="172"/>
      <c r="S16" s="173"/>
      <c r="T16" s="177"/>
      <c r="U16" s="177"/>
      <c r="V16" s="568"/>
      <c r="W16" s="872"/>
      <c r="X16" s="872"/>
      <c r="Y16" s="873"/>
      <c r="Z16" s="161"/>
    </row>
    <row r="17" spans="1:39" s="645" customFormat="1" ht="18.75" customHeight="1">
      <c r="A17" s="880" t="s">
        <v>55</v>
      </c>
      <c r="B17" s="880">
        <v>3</v>
      </c>
      <c r="C17" s="252"/>
      <c r="D17" s="557" t="s">
        <v>56</v>
      </c>
      <c r="E17" s="881" t="s">
        <v>45</v>
      </c>
      <c r="F17" s="881" t="s">
        <v>36</v>
      </c>
      <c r="G17" s="881" t="s">
        <v>35</v>
      </c>
      <c r="H17" s="881" t="s">
        <v>37</v>
      </c>
      <c r="I17" s="881" t="s">
        <v>35</v>
      </c>
      <c r="J17" s="882"/>
      <c r="K17" s="883"/>
      <c r="L17" s="254"/>
      <c r="M17" s="254"/>
      <c r="N17" s="254"/>
      <c r="O17" s="254"/>
      <c r="P17" s="254"/>
      <c r="Q17" s="253" t="s">
        <v>39</v>
      </c>
      <c r="R17" s="253"/>
      <c r="S17" s="253" t="s">
        <v>39</v>
      </c>
      <c r="T17" s="252"/>
      <c r="U17" s="252"/>
      <c r="V17" s="254"/>
      <c r="W17" s="884"/>
      <c r="X17" s="884"/>
      <c r="Y17" s="884"/>
      <c r="Z17" s="255"/>
    </row>
    <row r="18" spans="1:39" s="645" customFormat="1" ht="18.75" customHeight="1">
      <c r="A18" s="885" t="s">
        <v>57</v>
      </c>
      <c r="B18" s="886">
        <v>11</v>
      </c>
      <c r="C18" s="256"/>
      <c r="D18" s="257" t="s">
        <v>58</v>
      </c>
      <c r="E18" s="887" t="s">
        <v>45</v>
      </c>
      <c r="F18" s="887" t="s">
        <v>36</v>
      </c>
      <c r="G18" s="887" t="s">
        <v>35</v>
      </c>
      <c r="H18" s="887" t="s">
        <v>37</v>
      </c>
      <c r="I18" s="887" t="s">
        <v>35</v>
      </c>
      <c r="J18" s="888"/>
      <c r="K18" s="889"/>
      <c r="L18" s="258"/>
      <c r="M18" s="258"/>
      <c r="N18" s="257" t="s">
        <v>39</v>
      </c>
      <c r="O18" s="257" t="s">
        <v>39</v>
      </c>
      <c r="P18" s="257" t="s">
        <v>39</v>
      </c>
      <c r="Q18" s="257" t="s">
        <v>39</v>
      </c>
      <c r="R18" s="257"/>
      <c r="S18" s="257" t="s">
        <v>39</v>
      </c>
      <c r="T18" s="256"/>
      <c r="U18" s="256"/>
      <c r="V18" s="258"/>
      <c r="W18" s="890"/>
      <c r="X18" s="890"/>
      <c r="Y18" s="890"/>
      <c r="Z18" s="259"/>
    </row>
    <row r="19" spans="1:39" s="645" customFormat="1" ht="18.75" customHeight="1">
      <c r="A19" s="885" t="s">
        <v>48</v>
      </c>
      <c r="B19" s="886">
        <v>12</v>
      </c>
      <c r="C19" s="256"/>
      <c r="D19" s="260" t="s">
        <v>59</v>
      </c>
      <c r="E19" s="887" t="s">
        <v>45</v>
      </c>
      <c r="F19" s="887" t="s">
        <v>36</v>
      </c>
      <c r="G19" s="887" t="s">
        <v>35</v>
      </c>
      <c r="H19" s="887" t="s">
        <v>37</v>
      </c>
      <c r="I19" s="887" t="s">
        <v>35</v>
      </c>
      <c r="J19" s="887" t="s">
        <v>47</v>
      </c>
      <c r="K19" s="891"/>
      <c r="L19" s="258"/>
      <c r="M19" s="258"/>
      <c r="N19" s="258"/>
      <c r="O19" s="258"/>
      <c r="P19" s="258"/>
      <c r="Q19" s="257" t="s">
        <v>53</v>
      </c>
      <c r="R19" s="257"/>
      <c r="S19" s="257" t="s">
        <v>39</v>
      </c>
      <c r="T19" s="256"/>
      <c r="U19" s="256"/>
      <c r="V19" s="258"/>
      <c r="W19" s="890"/>
      <c r="X19" s="890"/>
      <c r="Y19" s="890"/>
      <c r="Z19" s="259"/>
    </row>
    <row r="20" spans="1:39" ht="18.75" customHeight="1">
      <c r="A20" s="892" t="s">
        <v>60</v>
      </c>
      <c r="B20" s="893">
        <v>15</v>
      </c>
      <c r="C20" s="217" t="s">
        <v>61</v>
      </c>
      <c r="D20" s="217" t="s">
        <v>62</v>
      </c>
      <c r="E20" s="250" t="s">
        <v>52</v>
      </c>
      <c r="F20" s="250" t="s">
        <v>36</v>
      </c>
      <c r="G20" s="250" t="s">
        <v>35</v>
      </c>
      <c r="H20" s="250" t="s">
        <v>35</v>
      </c>
      <c r="I20" s="250" t="s">
        <v>35</v>
      </c>
      <c r="J20" s="217" t="s">
        <v>47</v>
      </c>
      <c r="K20" s="528"/>
      <c r="L20" s="217" t="s">
        <v>61</v>
      </c>
      <c r="M20" s="217" t="s">
        <v>61</v>
      </c>
      <c r="N20" s="217" t="s">
        <v>39</v>
      </c>
      <c r="O20" s="217" t="s">
        <v>61</v>
      </c>
      <c r="P20" s="217" t="s">
        <v>61</v>
      </c>
      <c r="Q20" s="257" t="s">
        <v>39</v>
      </c>
      <c r="R20" s="217" t="s">
        <v>61</v>
      </c>
      <c r="S20" s="217" t="s">
        <v>61</v>
      </c>
      <c r="T20" s="217" t="s">
        <v>61</v>
      </c>
      <c r="U20" s="217" t="s">
        <v>53</v>
      </c>
      <c r="V20" s="217" t="s">
        <v>61</v>
      </c>
      <c r="W20" s="226" t="s">
        <v>61</v>
      </c>
      <c r="X20" s="226" t="s">
        <v>61</v>
      </c>
      <c r="Y20" s="226" t="s">
        <v>61</v>
      </c>
      <c r="Z20" s="226" t="s">
        <v>61</v>
      </c>
      <c r="AA20" s="248"/>
      <c r="AB20" s="248"/>
      <c r="AC20" s="248"/>
      <c r="AD20" s="248"/>
      <c r="AE20" s="248"/>
      <c r="AF20" s="248"/>
      <c r="AG20" s="248"/>
      <c r="AH20" s="248"/>
      <c r="AI20" s="248"/>
      <c r="AJ20" s="248"/>
      <c r="AK20" s="248"/>
      <c r="AL20" s="248"/>
      <c r="AM20" s="248"/>
    </row>
    <row r="21" spans="1:39">
      <c r="A21" s="894" t="s">
        <v>32</v>
      </c>
      <c r="B21" s="895">
        <v>16</v>
      </c>
      <c r="C21" s="226" t="s">
        <v>61</v>
      </c>
      <c r="D21" s="226" t="s">
        <v>63</v>
      </c>
      <c r="E21" s="250" t="s">
        <v>45</v>
      </c>
      <c r="F21" s="250" t="s">
        <v>36</v>
      </c>
      <c r="G21" s="250" t="s">
        <v>35</v>
      </c>
      <c r="H21" s="250" t="s">
        <v>35</v>
      </c>
      <c r="I21" s="250" t="s">
        <v>35</v>
      </c>
      <c r="J21" s="217" t="s">
        <v>61</v>
      </c>
      <c r="K21" s="528"/>
      <c r="L21" s="217" t="s">
        <v>61</v>
      </c>
      <c r="M21" s="217" t="s">
        <v>61</v>
      </c>
      <c r="N21" s="217" t="s">
        <v>61</v>
      </c>
      <c r="O21" s="217" t="s">
        <v>61</v>
      </c>
      <c r="P21" s="217" t="s">
        <v>61</v>
      </c>
      <c r="Q21" s="217" t="s">
        <v>61</v>
      </c>
      <c r="R21" s="217" t="s">
        <v>61</v>
      </c>
      <c r="S21" s="217" t="s">
        <v>61</v>
      </c>
      <c r="T21" s="217" t="s">
        <v>61</v>
      </c>
      <c r="U21" s="217" t="s">
        <v>61</v>
      </c>
      <c r="V21" s="217" t="s">
        <v>61</v>
      </c>
      <c r="W21" s="226" t="s">
        <v>61</v>
      </c>
      <c r="X21" s="226" t="s">
        <v>61</v>
      </c>
      <c r="Y21" s="226" t="s">
        <v>61</v>
      </c>
      <c r="Z21" s="226" t="s">
        <v>61</v>
      </c>
      <c r="AA21" s="248"/>
      <c r="AB21" s="248"/>
      <c r="AC21" s="248"/>
      <c r="AD21" s="248"/>
      <c r="AE21" s="248"/>
      <c r="AF21" s="248"/>
      <c r="AG21" s="248"/>
      <c r="AH21" s="248"/>
      <c r="AI21" s="248"/>
      <c r="AJ21" s="248"/>
      <c r="AK21" s="248"/>
      <c r="AL21" s="248"/>
      <c r="AM21" s="248"/>
    </row>
    <row r="22" spans="1:39" s="896" customFormat="1">
      <c r="A22" s="892" t="s">
        <v>61</v>
      </c>
      <c r="B22" s="893" t="s">
        <v>40</v>
      </c>
      <c r="C22" s="217" t="s">
        <v>61</v>
      </c>
      <c r="D22" s="217" t="s">
        <v>64</v>
      </c>
      <c r="E22" s="226" t="s">
        <v>35</v>
      </c>
      <c r="F22" s="226" t="s">
        <v>35</v>
      </c>
      <c r="G22" s="226" t="s">
        <v>35</v>
      </c>
      <c r="H22" s="226" t="s">
        <v>35</v>
      </c>
      <c r="I22" s="226" t="s">
        <v>35</v>
      </c>
      <c r="J22" s="217" t="s">
        <v>61</v>
      </c>
      <c r="K22" s="528"/>
      <c r="L22" s="217" t="s">
        <v>61</v>
      </c>
      <c r="M22" s="217" t="s">
        <v>61</v>
      </c>
      <c r="N22" s="217" t="s">
        <v>61</v>
      </c>
      <c r="O22" s="217" t="s">
        <v>61</v>
      </c>
      <c r="P22" s="217" t="s">
        <v>61</v>
      </c>
      <c r="Q22" s="217" t="s">
        <v>61</v>
      </c>
      <c r="R22" s="217" t="s">
        <v>61</v>
      </c>
      <c r="S22" s="217" t="s">
        <v>61</v>
      </c>
      <c r="T22" s="217" t="s">
        <v>61</v>
      </c>
      <c r="U22" s="217" t="s">
        <v>61</v>
      </c>
      <c r="V22" s="217" t="s">
        <v>61</v>
      </c>
      <c r="W22" s="226" t="s">
        <v>61</v>
      </c>
      <c r="X22" s="226" t="s">
        <v>61</v>
      </c>
      <c r="Y22" s="226" t="s">
        <v>61</v>
      </c>
      <c r="Z22" s="226" t="s">
        <v>61</v>
      </c>
      <c r="AA22" s="248"/>
      <c r="AB22" s="248"/>
      <c r="AC22" s="248"/>
      <c r="AD22" s="248"/>
      <c r="AE22" s="248"/>
      <c r="AF22" s="248"/>
      <c r="AG22" s="248"/>
      <c r="AH22" s="248"/>
      <c r="AI22" s="248"/>
      <c r="AJ22" s="248"/>
      <c r="AK22" s="248"/>
      <c r="AL22" s="248"/>
      <c r="AM22" s="248"/>
    </row>
    <row r="23" spans="1:39">
      <c r="A23" s="892" t="s">
        <v>61</v>
      </c>
      <c r="B23" s="893" t="s">
        <v>40</v>
      </c>
      <c r="C23" s="217" t="s">
        <v>61</v>
      </c>
      <c r="D23" s="217" t="s">
        <v>65</v>
      </c>
      <c r="E23" s="226" t="s">
        <v>35</v>
      </c>
      <c r="F23" s="226" t="s">
        <v>35</v>
      </c>
      <c r="G23" s="226" t="s">
        <v>35</v>
      </c>
      <c r="H23" s="226" t="s">
        <v>35</v>
      </c>
      <c r="I23" s="226" t="s">
        <v>35</v>
      </c>
      <c r="J23" s="217" t="s">
        <v>61</v>
      </c>
      <c r="K23" s="528"/>
      <c r="L23" s="217" t="s">
        <v>61</v>
      </c>
      <c r="M23" s="217" t="s">
        <v>61</v>
      </c>
      <c r="N23" s="217" t="s">
        <v>61</v>
      </c>
      <c r="O23" s="217" t="s">
        <v>61</v>
      </c>
      <c r="P23" s="217" t="s">
        <v>61</v>
      </c>
      <c r="Q23" s="217" t="s">
        <v>61</v>
      </c>
      <c r="R23" s="217" t="s">
        <v>61</v>
      </c>
      <c r="S23" s="217" t="s">
        <v>61</v>
      </c>
      <c r="T23" s="217" t="s">
        <v>61</v>
      </c>
      <c r="U23" s="217" t="s">
        <v>61</v>
      </c>
      <c r="V23" s="217" t="s">
        <v>61</v>
      </c>
      <c r="W23" s="226" t="s">
        <v>61</v>
      </c>
      <c r="X23" s="226" t="s">
        <v>61</v>
      </c>
      <c r="Y23" s="226" t="s">
        <v>61</v>
      </c>
      <c r="Z23" s="226" t="s">
        <v>61</v>
      </c>
      <c r="AA23" s="248"/>
      <c r="AB23" s="248"/>
      <c r="AC23" s="248"/>
      <c r="AD23" s="248"/>
      <c r="AE23" s="248"/>
      <c r="AF23" s="248"/>
      <c r="AG23" s="248"/>
      <c r="AH23" s="248"/>
      <c r="AI23" s="248"/>
      <c r="AJ23" s="248"/>
      <c r="AK23" s="248"/>
      <c r="AL23" s="248"/>
      <c r="AM23" s="248"/>
    </row>
    <row r="24" spans="1:39">
      <c r="A24" s="892" t="s">
        <v>32</v>
      </c>
      <c r="B24" s="893">
        <v>16</v>
      </c>
      <c r="C24" s="897" t="s">
        <v>61</v>
      </c>
      <c r="D24" s="217" t="s">
        <v>66</v>
      </c>
      <c r="E24" s="217" t="s">
        <v>45</v>
      </c>
      <c r="F24" s="217" t="s">
        <v>36</v>
      </c>
      <c r="G24" s="217" t="s">
        <v>37</v>
      </c>
      <c r="H24" s="217" t="s">
        <v>35</v>
      </c>
      <c r="I24" s="217" t="s">
        <v>35</v>
      </c>
      <c r="J24" s="217" t="s">
        <v>61</v>
      </c>
      <c r="K24" s="528" t="s">
        <v>38</v>
      </c>
      <c r="L24" s="217" t="s">
        <v>61</v>
      </c>
      <c r="M24" s="898" t="s">
        <v>40</v>
      </c>
      <c r="N24" s="257" t="s">
        <v>39</v>
      </c>
      <c r="O24" s="257" t="s">
        <v>39</v>
      </c>
      <c r="P24" s="257" t="s">
        <v>39</v>
      </c>
      <c r="Q24" s="217" t="s">
        <v>61</v>
      </c>
      <c r="R24" s="217" t="s">
        <v>61</v>
      </c>
      <c r="S24" s="217" t="s">
        <v>61</v>
      </c>
      <c r="T24" s="217" t="s">
        <v>61</v>
      </c>
      <c r="U24" s="217" t="s">
        <v>61</v>
      </c>
      <c r="V24" s="217" t="s">
        <v>61</v>
      </c>
      <c r="W24" s="226" t="s">
        <v>53</v>
      </c>
      <c r="X24" s="226" t="s">
        <v>61</v>
      </c>
      <c r="Y24" s="226" t="s">
        <v>61</v>
      </c>
      <c r="Z24" s="226" t="s">
        <v>61</v>
      </c>
      <c r="AA24" s="248"/>
      <c r="AB24" s="248"/>
      <c r="AC24" s="248"/>
      <c r="AD24" s="248"/>
      <c r="AE24" s="248"/>
      <c r="AF24" s="248"/>
      <c r="AG24" s="248"/>
      <c r="AH24" s="248"/>
      <c r="AI24" s="248"/>
      <c r="AJ24" s="248"/>
      <c r="AK24" s="248"/>
      <c r="AL24" s="248"/>
      <c r="AM24" s="248"/>
    </row>
    <row r="25" spans="1:39">
      <c r="A25" s="894" t="s">
        <v>67</v>
      </c>
      <c r="B25" s="893" t="s">
        <v>68</v>
      </c>
      <c r="C25" s="217" t="s">
        <v>61</v>
      </c>
      <c r="D25" s="217" t="s">
        <v>69</v>
      </c>
      <c r="E25" s="226" t="s">
        <v>35</v>
      </c>
      <c r="F25" s="226" t="s">
        <v>35</v>
      </c>
      <c r="G25" s="226" t="s">
        <v>35</v>
      </c>
      <c r="H25" s="226" t="s">
        <v>35</v>
      </c>
      <c r="I25" s="226" t="s">
        <v>35</v>
      </c>
      <c r="J25" s="217" t="s">
        <v>61</v>
      </c>
      <c r="K25" s="528"/>
      <c r="L25" s="217" t="s">
        <v>61</v>
      </c>
      <c r="M25" s="217" t="s">
        <v>61</v>
      </c>
      <c r="N25" s="217" t="s">
        <v>61</v>
      </c>
      <c r="O25" s="217" t="s">
        <v>61</v>
      </c>
      <c r="P25" s="217" t="s">
        <v>61</v>
      </c>
      <c r="Q25" s="217" t="s">
        <v>61</v>
      </c>
      <c r="R25" s="217" t="s">
        <v>61</v>
      </c>
      <c r="S25" s="217" t="s">
        <v>61</v>
      </c>
      <c r="T25" s="217" t="s">
        <v>61</v>
      </c>
      <c r="U25" s="217" t="s">
        <v>61</v>
      </c>
      <c r="V25" s="217" t="s">
        <v>61</v>
      </c>
      <c r="W25" s="226" t="s">
        <v>61</v>
      </c>
      <c r="X25" s="226" t="s">
        <v>61</v>
      </c>
      <c r="Y25" s="226" t="s">
        <v>61</v>
      </c>
      <c r="Z25" s="226" t="s">
        <v>61</v>
      </c>
      <c r="AA25" s="248"/>
      <c r="AB25" s="248"/>
      <c r="AC25" s="248"/>
      <c r="AD25" s="248"/>
      <c r="AE25" s="248"/>
      <c r="AF25" s="248"/>
      <c r="AG25" s="248"/>
      <c r="AH25" s="248"/>
      <c r="AI25" s="248"/>
      <c r="AJ25" s="248"/>
      <c r="AK25" s="248"/>
      <c r="AL25" s="248"/>
      <c r="AM25" s="248"/>
    </row>
    <row r="26" spans="1:39">
      <c r="A26" s="894" t="s">
        <v>55</v>
      </c>
      <c r="B26" s="893">
        <v>17</v>
      </c>
      <c r="C26" s="217"/>
      <c r="D26" s="217" t="s">
        <v>70</v>
      </c>
      <c r="E26" s="226" t="s">
        <v>37</v>
      </c>
      <c r="F26" s="226" t="s">
        <v>36</v>
      </c>
      <c r="G26" s="226" t="s">
        <v>35</v>
      </c>
      <c r="H26" s="226" t="s">
        <v>37</v>
      </c>
      <c r="I26" s="226" t="s">
        <v>35</v>
      </c>
      <c r="J26" s="217"/>
      <c r="K26" s="528"/>
      <c r="L26" s="217"/>
      <c r="M26" s="217"/>
      <c r="N26" s="257" t="s">
        <v>39</v>
      </c>
      <c r="O26" s="257" t="s">
        <v>39</v>
      </c>
      <c r="P26" s="257" t="s">
        <v>39</v>
      </c>
      <c r="Q26" s="217"/>
      <c r="R26" s="217"/>
      <c r="S26" s="217" t="s">
        <v>39</v>
      </c>
      <c r="T26" s="217"/>
      <c r="U26" s="217"/>
      <c r="V26" s="217"/>
      <c r="W26" s="226"/>
      <c r="X26" s="226"/>
      <c r="Y26" s="226"/>
      <c r="Z26" s="226"/>
      <c r="AA26" s="248"/>
      <c r="AB26" s="248"/>
      <c r="AC26" s="248"/>
      <c r="AD26" s="248"/>
      <c r="AE26" s="248"/>
      <c r="AF26" s="248"/>
      <c r="AG26" s="248"/>
      <c r="AH26" s="248"/>
      <c r="AI26" s="248"/>
      <c r="AJ26" s="248"/>
      <c r="AK26" s="248"/>
      <c r="AL26" s="248"/>
      <c r="AM26" s="248"/>
    </row>
    <row r="27" spans="1:39" s="645" customFormat="1" ht="18.75" customHeight="1">
      <c r="A27" s="885" t="s">
        <v>57</v>
      </c>
      <c r="B27" s="886">
        <v>18</v>
      </c>
      <c r="C27" s="256"/>
      <c r="D27" s="260" t="s">
        <v>71</v>
      </c>
      <c r="E27" s="887" t="s">
        <v>45</v>
      </c>
      <c r="F27" s="887" t="s">
        <v>36</v>
      </c>
      <c r="G27" s="887" t="s">
        <v>35</v>
      </c>
      <c r="H27" s="887" t="s">
        <v>37</v>
      </c>
      <c r="I27" s="887" t="s">
        <v>35</v>
      </c>
      <c r="J27" s="887" t="s">
        <v>47</v>
      </c>
      <c r="K27" s="891"/>
      <c r="L27" s="258"/>
      <c r="M27" s="258"/>
      <c r="N27" s="258"/>
      <c r="O27" s="258"/>
      <c r="P27" s="258"/>
      <c r="Q27" s="257"/>
      <c r="R27" s="257"/>
      <c r="S27" s="257" t="s">
        <v>39</v>
      </c>
      <c r="T27" s="256"/>
      <c r="U27" s="256"/>
      <c r="V27" s="258"/>
      <c r="W27" s="890"/>
      <c r="X27" s="890"/>
      <c r="Y27" s="890"/>
      <c r="Z27" s="259"/>
    </row>
    <row r="28" spans="1:39">
      <c r="A28" s="894" t="s">
        <v>48</v>
      </c>
      <c r="B28" s="893">
        <v>19</v>
      </c>
      <c r="C28" s="217"/>
      <c r="D28" s="217" t="s">
        <v>72</v>
      </c>
      <c r="E28" s="217" t="s">
        <v>45</v>
      </c>
      <c r="F28" s="217" t="s">
        <v>36</v>
      </c>
      <c r="G28" s="217" t="s">
        <v>37</v>
      </c>
      <c r="H28" s="217" t="s">
        <v>35</v>
      </c>
      <c r="I28" s="217" t="s">
        <v>35</v>
      </c>
      <c r="J28" s="217"/>
      <c r="K28" s="528" t="s">
        <v>38</v>
      </c>
      <c r="L28" s="217" t="s">
        <v>53</v>
      </c>
      <c r="M28" s="217"/>
      <c r="N28" s="217"/>
      <c r="O28" s="217"/>
      <c r="P28" s="217"/>
      <c r="Q28" s="217"/>
      <c r="R28" s="217"/>
      <c r="S28" s="217"/>
      <c r="T28" s="217"/>
      <c r="U28" s="217"/>
      <c r="V28" s="217" t="s">
        <v>73</v>
      </c>
      <c r="W28" s="226"/>
      <c r="X28" s="226"/>
      <c r="Y28" s="226"/>
      <c r="Z28" s="226"/>
      <c r="AA28" s="248"/>
      <c r="AB28" s="248"/>
      <c r="AC28" s="248"/>
      <c r="AD28" s="248"/>
      <c r="AE28" s="248"/>
      <c r="AF28" s="248"/>
      <c r="AG28" s="248"/>
      <c r="AH28" s="248"/>
      <c r="AI28" s="248"/>
      <c r="AJ28" s="248"/>
      <c r="AK28" s="248"/>
      <c r="AL28" s="248"/>
      <c r="AM28" s="248"/>
    </row>
    <row r="29" spans="1:39" s="896" customFormat="1">
      <c r="A29" s="892" t="s">
        <v>32</v>
      </c>
      <c r="B29" s="893">
        <v>23</v>
      </c>
      <c r="C29" s="898" t="s">
        <v>61</v>
      </c>
      <c r="D29" s="899" t="s">
        <v>74</v>
      </c>
      <c r="E29" s="226" t="s">
        <v>37</v>
      </c>
      <c r="F29" s="226" t="s">
        <v>36</v>
      </c>
      <c r="G29" s="226" t="s">
        <v>37</v>
      </c>
      <c r="H29" s="226" t="s">
        <v>37</v>
      </c>
      <c r="I29" s="226" t="s">
        <v>37</v>
      </c>
      <c r="J29" s="898" t="s">
        <v>61</v>
      </c>
      <c r="K29" s="900"/>
      <c r="L29" s="898" t="s">
        <v>61</v>
      </c>
      <c r="M29" s="257" t="s">
        <v>39</v>
      </c>
      <c r="N29" s="257" t="s">
        <v>39</v>
      </c>
      <c r="O29" s="257" t="s">
        <v>39</v>
      </c>
      <c r="P29" s="217" t="s">
        <v>39</v>
      </c>
      <c r="Q29" s="217" t="s">
        <v>39</v>
      </c>
      <c r="R29" s="898" t="s">
        <v>61</v>
      </c>
      <c r="S29" s="898" t="s">
        <v>61</v>
      </c>
      <c r="T29" s="898" t="s">
        <v>61</v>
      </c>
      <c r="U29" s="898" t="s">
        <v>61</v>
      </c>
      <c r="V29" s="898" t="s">
        <v>61</v>
      </c>
      <c r="W29" s="901" t="s">
        <v>61</v>
      </c>
      <c r="X29" s="901" t="s">
        <v>61</v>
      </c>
      <c r="Y29" s="901" t="s">
        <v>61</v>
      </c>
      <c r="Z29" s="901" t="s">
        <v>61</v>
      </c>
      <c r="AA29" s="902"/>
      <c r="AB29" s="902"/>
      <c r="AC29" s="902"/>
      <c r="AD29" s="902"/>
      <c r="AE29" s="902"/>
      <c r="AF29" s="902"/>
      <c r="AG29" s="902"/>
      <c r="AH29" s="902"/>
      <c r="AI29" s="902"/>
      <c r="AJ29" s="902"/>
      <c r="AK29" s="902"/>
      <c r="AL29" s="902"/>
      <c r="AM29" s="902"/>
    </row>
    <row r="30" spans="1:39">
      <c r="A30" s="892" t="s">
        <v>32</v>
      </c>
      <c r="B30" s="893" t="s">
        <v>75</v>
      </c>
      <c r="C30" s="217" t="s">
        <v>61</v>
      </c>
      <c r="D30" s="217" t="s">
        <v>76</v>
      </c>
      <c r="E30" s="226" t="s">
        <v>35</v>
      </c>
      <c r="F30" s="226" t="s">
        <v>35</v>
      </c>
      <c r="G30" s="226" t="s">
        <v>35</v>
      </c>
      <c r="H30" s="226" t="s">
        <v>35</v>
      </c>
      <c r="I30" s="226" t="s">
        <v>35</v>
      </c>
      <c r="J30" s="217" t="s">
        <v>61</v>
      </c>
      <c r="K30" s="528" t="s">
        <v>38</v>
      </c>
      <c r="L30" s="217" t="s">
        <v>61</v>
      </c>
      <c r="M30" s="217" t="s">
        <v>61</v>
      </c>
      <c r="N30" s="217" t="s">
        <v>61</v>
      </c>
      <c r="O30" s="217" t="s">
        <v>61</v>
      </c>
      <c r="P30" s="217" t="s">
        <v>61</v>
      </c>
      <c r="Q30" s="217" t="s">
        <v>61</v>
      </c>
      <c r="R30" s="217" t="s">
        <v>61</v>
      </c>
      <c r="S30" s="217" t="s">
        <v>61</v>
      </c>
      <c r="T30" s="217" t="s">
        <v>61</v>
      </c>
      <c r="U30" s="217" t="s">
        <v>61</v>
      </c>
      <c r="V30" s="217" t="s">
        <v>61</v>
      </c>
      <c r="W30" s="226" t="s">
        <v>61</v>
      </c>
      <c r="X30" s="226" t="s">
        <v>61</v>
      </c>
      <c r="Y30" s="226" t="s">
        <v>61</v>
      </c>
      <c r="Z30" s="226" t="s">
        <v>61</v>
      </c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248"/>
      <c r="AM30" s="248"/>
    </row>
    <row r="31" spans="1:39">
      <c r="A31" s="892" t="s">
        <v>43</v>
      </c>
      <c r="B31" s="893">
        <v>27</v>
      </c>
      <c r="C31" s="217" t="s">
        <v>77</v>
      </c>
      <c r="D31" s="217" t="s">
        <v>78</v>
      </c>
      <c r="E31" s="518" t="s">
        <v>45</v>
      </c>
      <c r="F31" s="518" t="s">
        <v>36</v>
      </c>
      <c r="G31" s="518" t="s">
        <v>37</v>
      </c>
      <c r="H31" s="518" t="s">
        <v>37</v>
      </c>
      <c r="I31" s="518" t="s">
        <v>35</v>
      </c>
      <c r="J31" s="597" t="s">
        <v>61</v>
      </c>
      <c r="K31" s="903" t="s">
        <v>79</v>
      </c>
      <c r="L31" s="597" t="s">
        <v>61</v>
      </c>
      <c r="M31" s="519" t="s">
        <v>39</v>
      </c>
      <c r="N31" s="519" t="s">
        <v>39</v>
      </c>
      <c r="O31" s="519" t="s">
        <v>39</v>
      </c>
      <c r="P31" s="597" t="s">
        <v>39</v>
      </c>
      <c r="Q31" s="597" t="s">
        <v>61</v>
      </c>
      <c r="R31" s="597" t="s">
        <v>61</v>
      </c>
      <c r="S31" s="597" t="s">
        <v>61</v>
      </c>
      <c r="T31" s="597" t="s">
        <v>61</v>
      </c>
      <c r="U31" s="597" t="s">
        <v>61</v>
      </c>
      <c r="V31" s="597" t="s">
        <v>61</v>
      </c>
      <c r="W31" s="904" t="s">
        <v>61</v>
      </c>
      <c r="X31" s="904" t="s">
        <v>61</v>
      </c>
      <c r="Y31" s="904" t="s">
        <v>61</v>
      </c>
      <c r="Z31" s="904" t="s">
        <v>61</v>
      </c>
      <c r="AA31" s="248"/>
      <c r="AB31" s="248"/>
      <c r="AC31" s="248"/>
      <c r="AD31" s="248"/>
      <c r="AE31" s="248"/>
      <c r="AF31" s="248"/>
      <c r="AG31" s="248"/>
      <c r="AH31" s="248"/>
      <c r="AI31" s="248"/>
      <c r="AJ31" s="248"/>
      <c r="AK31" s="248"/>
      <c r="AL31" s="248"/>
      <c r="AM31" s="248"/>
    </row>
    <row r="32" spans="1:39">
      <c r="A32" s="892" t="s">
        <v>32</v>
      </c>
      <c r="B32" s="893">
        <v>30</v>
      </c>
      <c r="C32" s="217" t="s">
        <v>80</v>
      </c>
      <c r="D32" s="905" t="s">
        <v>81</v>
      </c>
      <c r="E32" s="558" t="s">
        <v>61</v>
      </c>
      <c r="F32" s="558" t="s">
        <v>61</v>
      </c>
      <c r="G32" s="558" t="s">
        <v>61</v>
      </c>
      <c r="H32" s="558" t="s">
        <v>61</v>
      </c>
      <c r="I32" s="558" t="s">
        <v>61</v>
      </c>
      <c r="J32" s="558" t="s">
        <v>61</v>
      </c>
      <c r="K32" s="559"/>
      <c r="L32" s="558" t="s">
        <v>61</v>
      </c>
      <c r="M32" s="253" t="s">
        <v>39</v>
      </c>
      <c r="N32" s="253" t="s">
        <v>39</v>
      </c>
      <c r="O32" s="253" t="s">
        <v>39</v>
      </c>
      <c r="P32" s="558" t="s">
        <v>39</v>
      </c>
      <c r="Q32" s="558" t="s">
        <v>61</v>
      </c>
      <c r="R32" s="558" t="s">
        <v>61</v>
      </c>
      <c r="S32" s="558" t="s">
        <v>61</v>
      </c>
      <c r="T32" s="558" t="s">
        <v>61</v>
      </c>
      <c r="U32" s="558" t="s">
        <v>61</v>
      </c>
      <c r="V32" s="558" t="s">
        <v>61</v>
      </c>
      <c r="W32" s="906" t="s">
        <v>61</v>
      </c>
      <c r="X32" s="906" t="s">
        <v>61</v>
      </c>
      <c r="Y32" s="906" t="s">
        <v>61</v>
      </c>
      <c r="Z32" s="906" t="s">
        <v>61</v>
      </c>
      <c r="AA32" s="248"/>
      <c r="AB32" s="248"/>
      <c r="AC32" s="248"/>
      <c r="AD32" s="248"/>
      <c r="AE32" s="248"/>
      <c r="AF32" s="248"/>
      <c r="AG32" s="248"/>
      <c r="AH32" s="248"/>
      <c r="AI32" s="248"/>
      <c r="AJ32" s="248"/>
      <c r="AK32" s="248"/>
      <c r="AL32" s="248"/>
      <c r="AM32" s="248"/>
    </row>
    <row r="34" spans="1:39">
      <c r="A34" s="865" t="s">
        <v>82</v>
      </c>
      <c r="B34" s="866"/>
      <c r="C34" s="866"/>
      <c r="D34" s="866"/>
      <c r="E34" s="866"/>
      <c r="F34" s="866"/>
      <c r="G34" s="866"/>
      <c r="H34" s="866"/>
      <c r="I34" s="866"/>
      <c r="J34" s="866"/>
      <c r="K34" s="867"/>
      <c r="L34" s="866"/>
      <c r="M34" s="866"/>
      <c r="N34" s="866"/>
      <c r="O34" s="866"/>
      <c r="P34" s="866"/>
      <c r="Q34" s="866"/>
      <c r="R34" s="866"/>
      <c r="S34" s="866"/>
      <c r="T34" s="866"/>
      <c r="U34" s="866"/>
      <c r="V34" s="866"/>
      <c r="W34" s="868"/>
      <c r="X34" s="868"/>
      <c r="Y34" s="868"/>
      <c r="Z34" s="868"/>
    </row>
    <row r="35" spans="1:39" s="155" customFormat="1">
      <c r="A35" s="1218" t="s">
        <v>1</v>
      </c>
      <c r="B35" s="1218"/>
      <c r="C35" s="1218"/>
      <c r="D35" s="1218"/>
      <c r="E35" s="1218"/>
      <c r="F35" s="1218"/>
      <c r="G35" s="1218"/>
      <c r="H35" s="1219" t="s">
        <v>2</v>
      </c>
      <c r="I35" s="1219"/>
      <c r="J35" s="1219"/>
      <c r="K35" s="1219"/>
      <c r="L35" s="1219"/>
      <c r="M35" s="1219"/>
      <c r="N35" s="1219"/>
      <c r="O35" s="1219"/>
      <c r="P35" s="1219"/>
      <c r="Q35" s="1219"/>
      <c r="R35" s="1219"/>
      <c r="S35" s="1219"/>
      <c r="T35" s="1219"/>
      <c r="U35" s="1219"/>
      <c r="V35" s="1219"/>
      <c r="W35" s="156"/>
      <c r="X35" s="157"/>
      <c r="Y35" s="157"/>
      <c r="Z35" s="157"/>
    </row>
    <row r="36" spans="1:39">
      <c r="A36" s="1229" t="s">
        <v>3</v>
      </c>
      <c r="B36" s="1229"/>
      <c r="C36" s="1229"/>
      <c r="D36" s="1229"/>
      <c r="E36" s="1220" t="s">
        <v>4</v>
      </c>
      <c r="F36" s="1220"/>
      <c r="G36" s="1220"/>
      <c r="H36" s="1220"/>
      <c r="I36" s="1220"/>
      <c r="J36" s="1220"/>
      <c r="K36" s="870"/>
      <c r="L36" s="567"/>
      <c r="M36" s="567"/>
      <c r="N36" s="1221" t="s">
        <v>5</v>
      </c>
      <c r="O36" s="1221"/>
      <c r="P36" s="1221"/>
      <c r="Q36" s="1221"/>
      <c r="R36" s="1221"/>
      <c r="S36" s="1222" t="s">
        <v>6</v>
      </c>
      <c r="T36" s="1222"/>
      <c r="U36" s="1222"/>
      <c r="V36" s="1222"/>
      <c r="W36" s="1222"/>
      <c r="X36" s="1222"/>
      <c r="Y36" s="1222"/>
      <c r="Z36" s="158" t="s">
        <v>7</v>
      </c>
    </row>
    <row r="37" spans="1:39" ht="36" customHeight="1">
      <c r="A37" s="1223" t="s">
        <v>8</v>
      </c>
      <c r="B37" s="1225" t="s">
        <v>9</v>
      </c>
      <c r="C37" s="1227" t="s">
        <v>10</v>
      </c>
      <c r="D37" s="1225" t="s">
        <v>11</v>
      </c>
      <c r="E37" s="1220"/>
      <c r="F37" s="1220"/>
      <c r="G37" s="1220"/>
      <c r="H37" s="1220"/>
      <c r="I37" s="1220"/>
      <c r="J37" s="1220"/>
      <c r="K37" s="870" t="s">
        <v>12</v>
      </c>
      <c r="L37" s="570" t="s">
        <v>13</v>
      </c>
      <c r="M37" s="570" t="s">
        <v>14</v>
      </c>
      <c r="N37" s="180" t="s">
        <v>15</v>
      </c>
      <c r="O37" s="180" t="s">
        <v>16</v>
      </c>
      <c r="P37" s="180" t="s">
        <v>17</v>
      </c>
      <c r="Q37" s="180" t="s">
        <v>18</v>
      </c>
      <c r="R37" s="180" t="s">
        <v>19</v>
      </c>
      <c r="S37" s="181" t="s">
        <v>20</v>
      </c>
      <c r="T37" s="182" t="s">
        <v>21</v>
      </c>
      <c r="U37" s="182" t="s">
        <v>22</v>
      </c>
      <c r="V37" s="569" t="s">
        <v>23</v>
      </c>
      <c r="W37" s="159" t="s">
        <v>24</v>
      </c>
      <c r="X37" s="159" t="s">
        <v>25</v>
      </c>
      <c r="Y37" s="879" t="s">
        <v>26</v>
      </c>
      <c r="Z37" s="158"/>
    </row>
    <row r="38" spans="1:39" ht="18.75" customHeight="1">
      <c r="A38" s="1223"/>
      <c r="B38" s="1225"/>
      <c r="C38" s="1227"/>
      <c r="D38" s="1225"/>
      <c r="E38" s="874" t="s">
        <v>27</v>
      </c>
      <c r="F38" s="874" t="s">
        <v>28</v>
      </c>
      <c r="G38" s="874" t="s">
        <v>29</v>
      </c>
      <c r="H38" s="874" t="s">
        <v>30</v>
      </c>
      <c r="I38" s="874" t="s">
        <v>31</v>
      </c>
      <c r="J38" s="874" t="s">
        <v>19</v>
      </c>
      <c r="K38" s="875"/>
      <c r="L38" s="568"/>
      <c r="M38" s="568"/>
      <c r="N38" s="172"/>
      <c r="O38" s="172"/>
      <c r="P38" s="172"/>
      <c r="Q38" s="172"/>
      <c r="R38" s="172"/>
      <c r="S38" s="173"/>
      <c r="T38" s="177"/>
      <c r="U38" s="177"/>
      <c r="V38" s="568"/>
      <c r="W38" s="872"/>
      <c r="X38" s="872"/>
      <c r="Y38" s="873"/>
      <c r="Z38" s="161"/>
    </row>
    <row r="39" spans="1:39" s="155" customFormat="1">
      <c r="A39" s="876" t="s">
        <v>43</v>
      </c>
      <c r="B39" s="878">
        <v>3</v>
      </c>
      <c r="C39" s="907" t="s">
        <v>83</v>
      </c>
      <c r="D39" s="876" t="s">
        <v>84</v>
      </c>
      <c r="E39" s="217" t="s">
        <v>45</v>
      </c>
      <c r="F39" s="217" t="s">
        <v>36</v>
      </c>
      <c r="G39" s="217" t="s">
        <v>37</v>
      </c>
      <c r="H39" s="217" t="s">
        <v>35</v>
      </c>
      <c r="I39" s="217" t="s">
        <v>35</v>
      </c>
      <c r="J39" s="878" t="s">
        <v>61</v>
      </c>
      <c r="K39" s="908"/>
      <c r="L39" s="878" t="s">
        <v>61</v>
      </c>
      <c r="M39" s="257" t="s">
        <v>39</v>
      </c>
      <c r="N39" s="257" t="s">
        <v>39</v>
      </c>
      <c r="O39" s="257" t="s">
        <v>39</v>
      </c>
      <c r="P39" s="217" t="s">
        <v>39</v>
      </c>
      <c r="Q39" s="878" t="s">
        <v>40</v>
      </c>
      <c r="R39" s="878" t="s">
        <v>61</v>
      </c>
      <c r="S39" s="878" t="s">
        <v>61</v>
      </c>
      <c r="T39" s="878" t="s">
        <v>61</v>
      </c>
      <c r="U39" s="878" t="s">
        <v>61</v>
      </c>
      <c r="V39" s="878" t="s">
        <v>61</v>
      </c>
      <c r="W39" s="909" t="s">
        <v>61</v>
      </c>
      <c r="X39" s="909" t="s">
        <v>61</v>
      </c>
      <c r="Y39" s="909" t="s">
        <v>61</v>
      </c>
      <c r="Z39" s="909" t="s">
        <v>61</v>
      </c>
      <c r="AA39" s="910"/>
      <c r="AB39" s="910"/>
      <c r="AC39" s="910"/>
      <c r="AD39" s="910"/>
      <c r="AE39" s="910"/>
      <c r="AF39" s="910"/>
      <c r="AG39" s="910"/>
      <c r="AH39" s="910"/>
      <c r="AI39" s="910"/>
      <c r="AJ39" s="910"/>
      <c r="AK39" s="910"/>
      <c r="AL39" s="910"/>
      <c r="AM39" s="910"/>
    </row>
    <row r="40" spans="1:39" s="155" customFormat="1">
      <c r="A40" s="911" t="s">
        <v>32</v>
      </c>
      <c r="B40" s="250">
        <v>6</v>
      </c>
      <c r="C40" s="912" t="s">
        <v>85</v>
      </c>
      <c r="D40" s="876" t="s">
        <v>86</v>
      </c>
      <c r="E40" s="250" t="s">
        <v>35</v>
      </c>
      <c r="F40" s="250" t="s">
        <v>36</v>
      </c>
      <c r="G40" s="250" t="s">
        <v>37</v>
      </c>
      <c r="H40" s="250" t="s">
        <v>37</v>
      </c>
      <c r="I40" s="250" t="s">
        <v>37</v>
      </c>
      <c r="J40" s="250" t="s">
        <v>61</v>
      </c>
      <c r="K40" s="913" t="s">
        <v>38</v>
      </c>
      <c r="L40" s="250" t="s">
        <v>61</v>
      </c>
      <c r="M40" s="257" t="s">
        <v>39</v>
      </c>
      <c r="N40" s="257" t="s">
        <v>39</v>
      </c>
      <c r="O40" s="257" t="s">
        <v>39</v>
      </c>
      <c r="P40" s="217" t="s">
        <v>39</v>
      </c>
      <c r="Q40" s="250" t="s">
        <v>40</v>
      </c>
      <c r="R40" s="250" t="s">
        <v>61</v>
      </c>
      <c r="S40" s="250" t="s">
        <v>61</v>
      </c>
      <c r="T40" s="250" t="s">
        <v>61</v>
      </c>
      <c r="U40" s="250" t="s">
        <v>61</v>
      </c>
      <c r="V40" s="250" t="s">
        <v>61</v>
      </c>
      <c r="W40" s="594" t="s">
        <v>53</v>
      </c>
      <c r="X40" s="594" t="s">
        <v>87</v>
      </c>
      <c r="Y40" s="594" t="s">
        <v>61</v>
      </c>
      <c r="Z40" s="594" t="s">
        <v>61</v>
      </c>
      <c r="AA40" s="910"/>
      <c r="AB40" s="910"/>
      <c r="AC40" s="910"/>
      <c r="AD40" s="910"/>
      <c r="AE40" s="910"/>
      <c r="AF40" s="910"/>
      <c r="AG40" s="910"/>
      <c r="AH40" s="910"/>
      <c r="AI40" s="910"/>
      <c r="AJ40" s="910"/>
      <c r="AK40" s="910"/>
      <c r="AL40" s="910"/>
      <c r="AM40" s="910"/>
    </row>
    <row r="41" spans="1:39" s="916" customFormat="1">
      <c r="A41" s="517" t="s">
        <v>48</v>
      </c>
      <c r="B41" s="914">
        <v>9</v>
      </c>
      <c r="C41" s="915" t="s">
        <v>61</v>
      </c>
      <c r="D41" s="558" t="s">
        <v>88</v>
      </c>
      <c r="E41" s="217" t="s">
        <v>45</v>
      </c>
      <c r="F41" s="217" t="s">
        <v>36</v>
      </c>
      <c r="G41" s="217" t="s">
        <v>35</v>
      </c>
      <c r="H41" s="217" t="s">
        <v>37</v>
      </c>
      <c r="I41" s="217" t="s">
        <v>35</v>
      </c>
      <c r="J41" s="217" t="s">
        <v>61</v>
      </c>
      <c r="K41" s="528"/>
      <c r="L41" s="217" t="s">
        <v>61</v>
      </c>
      <c r="M41" s="217" t="s">
        <v>61</v>
      </c>
      <c r="N41" s="217" t="s">
        <v>61</v>
      </c>
      <c r="O41" s="217" t="s">
        <v>61</v>
      </c>
      <c r="P41" s="217" t="s">
        <v>61</v>
      </c>
      <c r="Q41" s="217" t="s">
        <v>61</v>
      </c>
      <c r="R41" s="217" t="s">
        <v>61</v>
      </c>
      <c r="S41" s="217" t="s">
        <v>61</v>
      </c>
      <c r="T41" s="217" t="s">
        <v>61</v>
      </c>
      <c r="U41" s="217" t="s">
        <v>61</v>
      </c>
      <c r="V41" s="217" t="s">
        <v>61</v>
      </c>
      <c r="W41" s="226" t="s">
        <v>61</v>
      </c>
      <c r="X41" s="226" t="s">
        <v>61</v>
      </c>
      <c r="Y41" s="226" t="s">
        <v>61</v>
      </c>
      <c r="Z41" s="226" t="s">
        <v>61</v>
      </c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248"/>
      <c r="AL41" s="248"/>
      <c r="AM41" s="248"/>
    </row>
    <row r="42" spans="1:39">
      <c r="A42" s="876" t="s">
        <v>43</v>
      </c>
      <c r="B42" s="907">
        <v>10</v>
      </c>
      <c r="C42" s="917"/>
      <c r="D42" s="5" t="s">
        <v>89</v>
      </c>
      <c r="E42" s="603" t="s">
        <v>45</v>
      </c>
      <c r="F42" s="5" t="s">
        <v>36</v>
      </c>
      <c r="G42" s="5" t="s">
        <v>35</v>
      </c>
      <c r="H42" s="5" t="s">
        <v>37</v>
      </c>
      <c r="I42" s="5" t="s">
        <v>35</v>
      </c>
      <c r="J42" s="5"/>
      <c r="K42" s="877"/>
      <c r="L42" s="5"/>
      <c r="M42" s="5"/>
      <c r="N42" s="257" t="s">
        <v>39</v>
      </c>
      <c r="O42" s="257" t="s">
        <v>39</v>
      </c>
      <c r="P42" s="257" t="s">
        <v>39</v>
      </c>
      <c r="Q42" s="5" t="s">
        <v>39</v>
      </c>
      <c r="R42" s="5"/>
      <c r="S42" s="5"/>
      <c r="T42" s="5"/>
      <c r="U42" s="5"/>
      <c r="V42" s="5"/>
      <c r="W42" s="622"/>
      <c r="X42" s="622"/>
      <c r="Y42" s="622"/>
      <c r="Z42" s="622"/>
    </row>
    <row r="43" spans="1:39" s="155" customFormat="1" ht="25.5">
      <c r="A43" s="911" t="s">
        <v>43</v>
      </c>
      <c r="B43" s="918">
        <v>10</v>
      </c>
      <c r="C43" s="919" t="s">
        <v>61</v>
      </c>
      <c r="D43" s="429" t="s">
        <v>90</v>
      </c>
      <c r="E43" s="920" t="s">
        <v>61</v>
      </c>
      <c r="F43" s="920" t="s">
        <v>61</v>
      </c>
      <c r="G43" s="920" t="s">
        <v>61</v>
      </c>
      <c r="H43" s="920" t="s">
        <v>61</v>
      </c>
      <c r="I43" s="920" t="s">
        <v>61</v>
      </c>
      <c r="J43" s="920" t="s">
        <v>61</v>
      </c>
      <c r="K43" s="921"/>
      <c r="L43" s="920" t="s">
        <v>61</v>
      </c>
      <c r="M43" s="920" t="s">
        <v>61</v>
      </c>
      <c r="N43" s="920" t="s">
        <v>61</v>
      </c>
      <c r="O43" s="920" t="s">
        <v>61</v>
      </c>
      <c r="P43" s="920" t="s">
        <v>61</v>
      </c>
      <c r="Q43" s="920" t="s">
        <v>61</v>
      </c>
      <c r="R43" s="920" t="s">
        <v>61</v>
      </c>
      <c r="S43" s="920" t="s">
        <v>61</v>
      </c>
      <c r="T43" s="920" t="s">
        <v>61</v>
      </c>
      <c r="U43" s="920" t="s">
        <v>61</v>
      </c>
      <c r="V43" s="920" t="s">
        <v>61</v>
      </c>
      <c r="W43" s="922" t="s">
        <v>61</v>
      </c>
      <c r="X43" s="922" t="s">
        <v>61</v>
      </c>
      <c r="Y43" s="922" t="s">
        <v>61</v>
      </c>
      <c r="Z43" s="922" t="s">
        <v>61</v>
      </c>
      <c r="AA43" s="923"/>
      <c r="AB43" s="923"/>
      <c r="AC43" s="923"/>
      <c r="AD43" s="923"/>
      <c r="AE43" s="923"/>
      <c r="AF43" s="923"/>
      <c r="AG43" s="923"/>
      <c r="AH43" s="923"/>
      <c r="AI43" s="923"/>
      <c r="AJ43" s="923"/>
      <c r="AK43" s="923"/>
      <c r="AL43" s="923"/>
      <c r="AM43" s="923"/>
    </row>
    <row r="44" spans="1:39" s="155" customFormat="1">
      <c r="A44" s="517" t="s">
        <v>91</v>
      </c>
      <c r="B44" s="217">
        <v>11</v>
      </c>
      <c r="C44" s="914" t="s">
        <v>61</v>
      </c>
      <c r="D44" s="924" t="s">
        <v>92</v>
      </c>
      <c r="E44" s="250" t="s">
        <v>35</v>
      </c>
      <c r="F44" s="250" t="s">
        <v>36</v>
      </c>
      <c r="G44" s="250" t="s">
        <v>37</v>
      </c>
      <c r="H44" s="250" t="s">
        <v>35</v>
      </c>
      <c r="I44" s="250" t="s">
        <v>37</v>
      </c>
      <c r="J44" s="217" t="s">
        <v>61</v>
      </c>
      <c r="K44" s="528" t="s">
        <v>38</v>
      </c>
      <c r="L44" s="217" t="s">
        <v>61</v>
      </c>
      <c r="M44" s="257" t="s">
        <v>39</v>
      </c>
      <c r="N44" s="257" t="s">
        <v>39</v>
      </c>
      <c r="O44" s="257" t="s">
        <v>39</v>
      </c>
      <c r="P44" s="5" t="s">
        <v>39</v>
      </c>
      <c r="Q44" s="217" t="s">
        <v>61</v>
      </c>
      <c r="R44" s="217" t="s">
        <v>61</v>
      </c>
      <c r="S44" s="217" t="s">
        <v>61</v>
      </c>
      <c r="T44" s="217" t="s">
        <v>61</v>
      </c>
      <c r="U44" s="217" t="s">
        <v>61</v>
      </c>
      <c r="V44" s="217" t="s">
        <v>61</v>
      </c>
      <c r="W44" s="226" t="s">
        <v>53</v>
      </c>
      <c r="X44" s="226" t="s">
        <v>61</v>
      </c>
      <c r="Y44" s="226" t="s">
        <v>61</v>
      </c>
      <c r="Z44" s="226" t="s">
        <v>61</v>
      </c>
      <c r="AA44" s="248"/>
      <c r="AB44" s="248"/>
      <c r="AC44" s="248"/>
      <c r="AD44" s="248"/>
      <c r="AE44" s="248"/>
      <c r="AF44" s="248"/>
      <c r="AG44" s="248"/>
      <c r="AH44" s="248"/>
      <c r="AI44" s="248"/>
      <c r="AJ44" s="248"/>
      <c r="AK44" s="248"/>
      <c r="AL44" s="248"/>
      <c r="AM44" s="248"/>
    </row>
    <row r="45" spans="1:39" s="155" customFormat="1">
      <c r="A45" s="517" t="s">
        <v>55</v>
      </c>
      <c r="B45" s="217">
        <v>14</v>
      </c>
      <c r="C45" s="914" t="s">
        <v>93</v>
      </c>
      <c r="D45" s="924" t="s">
        <v>94</v>
      </c>
      <c r="E45" s="250" t="s">
        <v>45</v>
      </c>
      <c r="F45" s="250" t="s">
        <v>36</v>
      </c>
      <c r="G45" s="250" t="s">
        <v>37</v>
      </c>
      <c r="H45" s="250" t="s">
        <v>35</v>
      </c>
      <c r="I45" s="250" t="s">
        <v>35</v>
      </c>
      <c r="J45" s="217"/>
      <c r="K45" s="528"/>
      <c r="L45" s="217"/>
      <c r="M45" s="257" t="s">
        <v>39</v>
      </c>
      <c r="N45" s="257" t="s">
        <v>39</v>
      </c>
      <c r="O45" s="257" t="s">
        <v>39</v>
      </c>
      <c r="P45" s="5" t="s">
        <v>39</v>
      </c>
      <c r="Q45" s="217" t="s">
        <v>39</v>
      </c>
      <c r="R45" s="217"/>
      <c r="S45" s="217"/>
      <c r="T45" s="217"/>
      <c r="U45" s="217"/>
      <c r="V45" s="217"/>
      <c r="W45" s="226"/>
      <c r="X45" s="226"/>
      <c r="Y45" s="226"/>
      <c r="Z45" s="226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248"/>
      <c r="AL45" s="248"/>
      <c r="AM45" s="248"/>
    </row>
    <row r="46" spans="1:39">
      <c r="A46" s="517" t="s">
        <v>55</v>
      </c>
      <c r="B46" s="217">
        <v>14</v>
      </c>
      <c r="C46" s="914" t="s">
        <v>61</v>
      </c>
      <c r="D46" s="558" t="s">
        <v>95</v>
      </c>
      <c r="E46" s="219" t="s">
        <v>45</v>
      </c>
      <c r="F46" s="219" t="s">
        <v>36</v>
      </c>
      <c r="G46" s="219" t="s">
        <v>35</v>
      </c>
      <c r="H46" s="219" t="s">
        <v>37</v>
      </c>
      <c r="I46" s="219" t="s">
        <v>35</v>
      </c>
      <c r="J46" s="220" t="s">
        <v>96</v>
      </c>
      <c r="K46" s="530"/>
      <c r="L46" s="217" t="s">
        <v>61</v>
      </c>
      <c r="M46" s="217" t="s">
        <v>61</v>
      </c>
      <c r="N46" s="217" t="s">
        <v>61</v>
      </c>
      <c r="O46" s="217" t="s">
        <v>61</v>
      </c>
      <c r="P46" s="217" t="s">
        <v>61</v>
      </c>
      <c r="Q46" s="217" t="s">
        <v>61</v>
      </c>
      <c r="R46" s="217" t="s">
        <v>61</v>
      </c>
      <c r="S46" s="217" t="s">
        <v>61</v>
      </c>
      <c r="T46" s="217" t="s">
        <v>61</v>
      </c>
      <c r="U46" s="217" t="s">
        <v>61</v>
      </c>
      <c r="V46" s="217" t="s">
        <v>61</v>
      </c>
      <c r="W46" s="226" t="s">
        <v>61</v>
      </c>
      <c r="X46" s="226" t="s">
        <v>61</v>
      </c>
      <c r="Y46" s="226" t="s">
        <v>61</v>
      </c>
      <c r="Z46" s="226" t="s">
        <v>61</v>
      </c>
      <c r="AA46" s="248"/>
      <c r="AB46" s="248"/>
      <c r="AC46" s="248"/>
      <c r="AD46" s="248"/>
      <c r="AE46" s="248"/>
      <c r="AF46" s="248"/>
      <c r="AG46" s="248"/>
      <c r="AH46" s="248"/>
      <c r="AI46" s="248"/>
      <c r="AJ46" s="248"/>
      <c r="AK46" s="248"/>
      <c r="AL46" s="248"/>
      <c r="AM46" s="248"/>
    </row>
    <row r="47" spans="1:39">
      <c r="A47" s="517" t="s">
        <v>55</v>
      </c>
      <c r="B47" s="217">
        <v>14</v>
      </c>
      <c r="C47" s="914"/>
      <c r="D47" s="517" t="s">
        <v>97</v>
      </c>
      <c r="E47" s="219" t="s">
        <v>36</v>
      </c>
      <c r="F47" s="219" t="s">
        <v>37</v>
      </c>
      <c r="G47" s="219" t="s">
        <v>35</v>
      </c>
      <c r="H47" s="219" t="s">
        <v>35</v>
      </c>
      <c r="I47" s="219" t="s">
        <v>35</v>
      </c>
      <c r="J47" s="220"/>
      <c r="K47" s="530"/>
      <c r="L47" s="217"/>
      <c r="M47" s="217"/>
      <c r="N47" s="217"/>
      <c r="O47" s="217"/>
      <c r="P47" s="217"/>
      <c r="Q47" s="217"/>
      <c r="R47" s="217"/>
      <c r="S47" s="217"/>
      <c r="T47" s="217"/>
      <c r="U47" s="217"/>
      <c r="V47" s="217"/>
      <c r="W47" s="226"/>
      <c r="X47" s="226"/>
      <c r="Y47" s="226"/>
      <c r="Z47" s="226"/>
      <c r="AA47" s="248"/>
      <c r="AB47" s="248"/>
      <c r="AC47" s="248"/>
      <c r="AD47" s="248"/>
      <c r="AE47" s="248"/>
      <c r="AF47" s="248"/>
      <c r="AG47" s="248"/>
      <c r="AH47" s="248"/>
      <c r="AI47" s="248"/>
      <c r="AJ47" s="248"/>
      <c r="AK47" s="248"/>
      <c r="AL47" s="248"/>
      <c r="AM47" s="248"/>
    </row>
    <row r="48" spans="1:39" s="155" customFormat="1">
      <c r="A48" s="517" t="s">
        <v>61</v>
      </c>
      <c r="B48" s="217" t="s">
        <v>98</v>
      </c>
      <c r="C48" s="914" t="s">
        <v>61</v>
      </c>
      <c r="D48" s="517" t="s">
        <v>99</v>
      </c>
      <c r="E48" s="250" t="s">
        <v>45</v>
      </c>
      <c r="F48" s="250" t="s">
        <v>36</v>
      </c>
      <c r="G48" s="250" t="s">
        <v>37</v>
      </c>
      <c r="H48" s="250" t="s">
        <v>35</v>
      </c>
      <c r="I48" s="250" t="s">
        <v>37</v>
      </c>
      <c r="J48" s="217" t="s">
        <v>61</v>
      </c>
      <c r="K48" s="528" t="s">
        <v>38</v>
      </c>
      <c r="L48" s="217" t="s">
        <v>61</v>
      </c>
      <c r="M48" s="257" t="s">
        <v>39</v>
      </c>
      <c r="N48" s="257" t="s">
        <v>39</v>
      </c>
      <c r="O48" s="257" t="s">
        <v>39</v>
      </c>
      <c r="P48" s="217" t="s">
        <v>39</v>
      </c>
      <c r="Q48" s="898" t="s">
        <v>40</v>
      </c>
      <c r="R48" s="217" t="s">
        <v>61</v>
      </c>
      <c r="S48" s="217" t="s">
        <v>61</v>
      </c>
      <c r="T48" s="217" t="s">
        <v>61</v>
      </c>
      <c r="U48" s="217" t="s">
        <v>61</v>
      </c>
      <c r="V48" s="217" t="s">
        <v>61</v>
      </c>
      <c r="W48" s="226" t="s">
        <v>61</v>
      </c>
      <c r="X48" s="226" t="s">
        <v>61</v>
      </c>
      <c r="Y48" s="226" t="s">
        <v>61</v>
      </c>
      <c r="Z48" s="226" t="s">
        <v>61</v>
      </c>
      <c r="AA48" s="248"/>
      <c r="AB48" s="248"/>
      <c r="AC48" s="248"/>
      <c r="AD48" s="248"/>
      <c r="AE48" s="248"/>
      <c r="AF48" s="248"/>
      <c r="AG48" s="248"/>
      <c r="AH48" s="248"/>
      <c r="AI48" s="248"/>
      <c r="AJ48" s="248"/>
      <c r="AK48" s="248"/>
      <c r="AL48" s="248"/>
      <c r="AM48" s="248"/>
    </row>
    <row r="49" spans="1:39" s="155" customFormat="1">
      <c r="A49" s="517" t="s">
        <v>100</v>
      </c>
      <c r="B49" s="217">
        <v>17</v>
      </c>
      <c r="C49" s="217" t="s">
        <v>101</v>
      </c>
      <c r="D49" s="925" t="s">
        <v>102</v>
      </c>
      <c r="E49" s="250" t="s">
        <v>45</v>
      </c>
      <c r="F49" s="250" t="s">
        <v>36</v>
      </c>
      <c r="G49" s="250" t="s">
        <v>37</v>
      </c>
      <c r="H49" s="250" t="s">
        <v>37</v>
      </c>
      <c r="I49" s="250" t="s">
        <v>35</v>
      </c>
      <c r="J49" s="217"/>
      <c r="K49" s="528"/>
      <c r="L49" s="217"/>
      <c r="M49" s="257" t="s">
        <v>39</v>
      </c>
      <c r="N49" s="257" t="s">
        <v>39</v>
      </c>
      <c r="O49" s="257" t="s">
        <v>39</v>
      </c>
      <c r="P49" s="217" t="s">
        <v>39</v>
      </c>
      <c r="Q49" s="217"/>
      <c r="R49" s="217"/>
      <c r="S49" s="217"/>
      <c r="T49" s="217"/>
      <c r="U49" s="217"/>
      <c r="V49" s="217"/>
      <c r="W49" s="226"/>
      <c r="X49" s="226"/>
      <c r="Y49" s="226"/>
      <c r="Z49" s="226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248"/>
      <c r="AL49" s="248"/>
      <c r="AM49" s="248"/>
    </row>
    <row r="50" spans="1:39" s="155" customFormat="1">
      <c r="A50" s="517" t="s">
        <v>60</v>
      </c>
      <c r="B50" s="217">
        <v>19</v>
      </c>
      <c r="C50" s="217" t="s">
        <v>61</v>
      </c>
      <c r="D50" s="217" t="s">
        <v>103</v>
      </c>
      <c r="E50" s="250" t="s">
        <v>52</v>
      </c>
      <c r="F50" s="250" t="s">
        <v>36</v>
      </c>
      <c r="G50" s="250" t="s">
        <v>35</v>
      </c>
      <c r="H50" s="250" t="s">
        <v>35</v>
      </c>
      <c r="I50" s="250" t="s">
        <v>35</v>
      </c>
      <c r="J50" s="217" t="s">
        <v>104</v>
      </c>
      <c r="K50" s="528"/>
      <c r="L50" s="217" t="s">
        <v>61</v>
      </c>
      <c r="M50" s="217" t="s">
        <v>61</v>
      </c>
      <c r="N50" s="217" t="s">
        <v>39</v>
      </c>
      <c r="O50" s="217" t="s">
        <v>61</v>
      </c>
      <c r="P50" s="217" t="s">
        <v>61</v>
      </c>
      <c r="Q50" s="217" t="s">
        <v>39</v>
      </c>
      <c r="R50" s="217" t="s">
        <v>40</v>
      </c>
      <c r="S50" s="217" t="s">
        <v>61</v>
      </c>
      <c r="T50" s="217" t="s">
        <v>61</v>
      </c>
      <c r="U50" s="226" t="s">
        <v>39</v>
      </c>
      <c r="V50" s="217" t="s">
        <v>61</v>
      </c>
      <c r="W50" s="226" t="s">
        <v>61</v>
      </c>
      <c r="X50" s="226" t="s">
        <v>61</v>
      </c>
      <c r="Y50" s="226" t="s">
        <v>61</v>
      </c>
      <c r="Z50" s="226" t="s">
        <v>61</v>
      </c>
      <c r="AA50" s="248"/>
      <c r="AB50" s="248"/>
      <c r="AC50" s="248"/>
      <c r="AD50" s="248"/>
      <c r="AE50" s="248"/>
      <c r="AF50" s="248"/>
      <c r="AG50" s="248"/>
      <c r="AH50" s="248"/>
      <c r="AI50" s="248"/>
      <c r="AJ50" s="248"/>
      <c r="AK50" s="248"/>
      <c r="AL50" s="248"/>
      <c r="AM50" s="248"/>
    </row>
    <row r="51" spans="1:39">
      <c r="A51" s="517" t="s">
        <v>105</v>
      </c>
      <c r="B51" s="217" t="s">
        <v>106</v>
      </c>
      <c r="C51" s="914" t="s">
        <v>107</v>
      </c>
      <c r="D51" s="429" t="s">
        <v>108</v>
      </c>
      <c r="E51" s="597" t="s">
        <v>45</v>
      </c>
      <c r="F51" s="217" t="s">
        <v>36</v>
      </c>
      <c r="G51" s="217" t="s">
        <v>37</v>
      </c>
      <c r="H51" s="217" t="s">
        <v>37</v>
      </c>
      <c r="I51" s="217" t="s">
        <v>37</v>
      </c>
      <c r="J51" s="217" t="s">
        <v>61</v>
      </c>
      <c r="K51" s="528" t="s">
        <v>38</v>
      </c>
      <c r="L51" s="217" t="s">
        <v>61</v>
      </c>
      <c r="M51" s="257" t="s">
        <v>39</v>
      </c>
      <c r="N51" s="257" t="s">
        <v>39</v>
      </c>
      <c r="O51" s="257" t="s">
        <v>39</v>
      </c>
      <c r="P51" s="5" t="s">
        <v>39</v>
      </c>
      <c r="Q51" s="217" t="s">
        <v>61</v>
      </c>
      <c r="R51" s="217" t="s">
        <v>61</v>
      </c>
      <c r="S51" s="217" t="s">
        <v>61</v>
      </c>
      <c r="T51" s="217" t="s">
        <v>61</v>
      </c>
      <c r="U51" s="217" t="s">
        <v>61</v>
      </c>
      <c r="V51" s="217" t="s">
        <v>61</v>
      </c>
      <c r="W51" s="226" t="s">
        <v>61</v>
      </c>
      <c r="X51" s="226" t="s">
        <v>61</v>
      </c>
      <c r="Y51" s="226" t="s">
        <v>61</v>
      </c>
      <c r="Z51" s="226" t="s">
        <v>61</v>
      </c>
      <c r="AA51" s="248"/>
      <c r="AB51" s="248"/>
      <c r="AC51" s="248"/>
      <c r="AD51" s="248"/>
      <c r="AE51" s="248"/>
      <c r="AF51" s="248"/>
      <c r="AG51" s="248"/>
      <c r="AH51" s="248"/>
      <c r="AI51" s="248"/>
      <c r="AJ51" s="248"/>
      <c r="AK51" s="248"/>
      <c r="AL51" s="248"/>
      <c r="AM51" s="248"/>
    </row>
    <row r="52" spans="1:39">
      <c r="A52" s="517" t="s">
        <v>32</v>
      </c>
      <c r="B52" s="217">
        <v>20</v>
      </c>
      <c r="C52" s="914" t="s">
        <v>40</v>
      </c>
      <c r="D52" s="926" t="s">
        <v>109</v>
      </c>
      <c r="E52" s="558" t="s">
        <v>45</v>
      </c>
      <c r="F52" s="217" t="s">
        <v>36</v>
      </c>
      <c r="G52" s="217" t="s">
        <v>37</v>
      </c>
      <c r="H52" s="217" t="s">
        <v>37</v>
      </c>
      <c r="I52" s="217" t="s">
        <v>35</v>
      </c>
      <c r="J52" s="217"/>
      <c r="K52" s="528" t="s">
        <v>38</v>
      </c>
      <c r="L52" s="217"/>
      <c r="M52" s="257" t="s">
        <v>39</v>
      </c>
      <c r="N52" s="257" t="s">
        <v>39</v>
      </c>
      <c r="O52" s="257" t="s">
        <v>39</v>
      </c>
      <c r="P52" s="5" t="s">
        <v>39</v>
      </c>
      <c r="Q52" s="217"/>
      <c r="R52" s="217"/>
      <c r="S52" s="217"/>
      <c r="T52" s="217"/>
      <c r="U52" s="217"/>
      <c r="V52" s="217"/>
      <c r="W52" s="226"/>
      <c r="X52" s="226"/>
      <c r="Y52" s="226"/>
      <c r="Z52" s="226"/>
      <c r="AA52" s="248"/>
      <c r="AB52" s="248"/>
      <c r="AC52" s="248"/>
      <c r="AD52" s="248"/>
      <c r="AE52" s="248"/>
      <c r="AF52" s="248"/>
      <c r="AG52" s="248"/>
      <c r="AH52" s="248"/>
      <c r="AI52" s="248"/>
      <c r="AJ52" s="248"/>
      <c r="AK52" s="248"/>
      <c r="AL52" s="248"/>
      <c r="AM52" s="248"/>
    </row>
    <row r="53" spans="1:39">
      <c r="A53" s="517" t="s">
        <v>110</v>
      </c>
      <c r="B53" s="217">
        <v>27</v>
      </c>
      <c r="C53" s="914" t="s">
        <v>61</v>
      </c>
      <c r="D53" s="926" t="s">
        <v>111</v>
      </c>
      <c r="E53" s="558" t="s">
        <v>45</v>
      </c>
      <c r="F53" s="217" t="s">
        <v>36</v>
      </c>
      <c r="G53" s="217" t="s">
        <v>37</v>
      </c>
      <c r="H53" s="217" t="s">
        <v>37</v>
      </c>
      <c r="I53" s="217" t="s">
        <v>37</v>
      </c>
      <c r="J53" s="217" t="s">
        <v>61</v>
      </c>
      <c r="K53" s="528" t="s">
        <v>38</v>
      </c>
      <c r="L53" s="217" t="s">
        <v>61</v>
      </c>
      <c r="M53" s="257" t="s">
        <v>39</v>
      </c>
      <c r="N53" s="257" t="s">
        <v>39</v>
      </c>
      <c r="O53" s="257" t="s">
        <v>39</v>
      </c>
      <c r="P53" s="5" t="s">
        <v>39</v>
      </c>
      <c r="Q53" s="217" t="s">
        <v>112</v>
      </c>
      <c r="R53" s="217" t="s">
        <v>61</v>
      </c>
      <c r="S53" s="217" t="s">
        <v>40</v>
      </c>
      <c r="T53" s="217" t="s">
        <v>61</v>
      </c>
      <c r="U53" s="217" t="s">
        <v>61</v>
      </c>
      <c r="V53" s="217" t="s">
        <v>61</v>
      </c>
      <c r="W53" s="226" t="s">
        <v>61</v>
      </c>
      <c r="X53" s="226" t="s">
        <v>61</v>
      </c>
      <c r="Y53" s="226" t="s">
        <v>61</v>
      </c>
      <c r="Z53" s="226" t="s">
        <v>61</v>
      </c>
      <c r="AA53" s="248"/>
      <c r="AB53" s="248"/>
      <c r="AC53" s="248"/>
      <c r="AD53" s="248"/>
      <c r="AE53" s="248"/>
      <c r="AF53" s="248"/>
      <c r="AG53" s="248"/>
      <c r="AH53" s="248"/>
      <c r="AI53" s="248"/>
      <c r="AJ53" s="248"/>
      <c r="AK53" s="248"/>
      <c r="AL53" s="248"/>
      <c r="AM53" s="248"/>
    </row>
    <row r="54" spans="1:39">
      <c r="A54" s="517" t="s">
        <v>55</v>
      </c>
      <c r="B54" s="217">
        <v>28</v>
      </c>
      <c r="C54" s="914"/>
      <c r="D54" s="926" t="s">
        <v>113</v>
      </c>
      <c r="E54" s="558" t="s">
        <v>45</v>
      </c>
      <c r="F54" s="217" t="s">
        <v>36</v>
      </c>
      <c r="G54" s="217" t="s">
        <v>35</v>
      </c>
      <c r="H54" s="217" t="s">
        <v>52</v>
      </c>
      <c r="I54" s="217" t="s">
        <v>35</v>
      </c>
      <c r="J54" s="217"/>
      <c r="K54" s="528"/>
      <c r="L54" s="217"/>
      <c r="M54" s="898"/>
      <c r="N54" s="898"/>
      <c r="O54" s="898"/>
      <c r="P54" s="898"/>
      <c r="Q54" s="217"/>
      <c r="R54" s="217"/>
      <c r="S54" s="217" t="s">
        <v>39</v>
      </c>
      <c r="T54" s="217"/>
      <c r="U54" s="217"/>
      <c r="V54" s="217"/>
      <c r="W54" s="226"/>
      <c r="X54" s="226"/>
      <c r="Y54" s="226"/>
      <c r="Z54" s="226"/>
      <c r="AA54" s="248"/>
      <c r="AB54" s="248"/>
      <c r="AC54" s="248"/>
      <c r="AD54" s="248"/>
      <c r="AE54" s="248"/>
      <c r="AF54" s="248"/>
      <c r="AG54" s="248"/>
      <c r="AH54" s="248"/>
      <c r="AI54" s="248"/>
      <c r="AJ54" s="248"/>
      <c r="AK54" s="248"/>
      <c r="AL54" s="248"/>
      <c r="AM54" s="248"/>
    </row>
    <row r="55" spans="1:39">
      <c r="A55" s="517" t="s">
        <v>55</v>
      </c>
      <c r="B55" s="217">
        <v>28</v>
      </c>
      <c r="C55" s="914"/>
      <c r="D55" s="926" t="s">
        <v>114</v>
      </c>
      <c r="E55" s="558" t="s">
        <v>45</v>
      </c>
      <c r="F55" s="217" t="s">
        <v>36</v>
      </c>
      <c r="G55" s="217" t="s">
        <v>35</v>
      </c>
      <c r="H55" s="217" t="s">
        <v>35</v>
      </c>
      <c r="I55" s="217" t="s">
        <v>35</v>
      </c>
      <c r="J55" s="217"/>
      <c r="K55" s="528"/>
      <c r="L55" s="217"/>
      <c r="M55" s="898"/>
      <c r="N55" s="898"/>
      <c r="O55" s="898"/>
      <c r="P55" s="898"/>
      <c r="Q55" s="217"/>
      <c r="R55" s="217"/>
      <c r="S55" s="5" t="s">
        <v>39</v>
      </c>
      <c r="T55" s="217"/>
      <c r="U55" s="217"/>
      <c r="V55" s="217"/>
      <c r="W55" s="226"/>
      <c r="X55" s="226"/>
      <c r="Y55" s="226"/>
      <c r="Z55" s="226"/>
      <c r="AA55" s="248"/>
      <c r="AB55" s="248"/>
      <c r="AC55" s="248"/>
      <c r="AD55" s="248"/>
      <c r="AE55" s="248"/>
      <c r="AF55" s="248"/>
      <c r="AG55" s="248"/>
      <c r="AH55" s="248"/>
      <c r="AI55" s="248"/>
      <c r="AJ55" s="248"/>
      <c r="AK55" s="248"/>
      <c r="AL55" s="248"/>
      <c r="AM55" s="248"/>
    </row>
    <row r="56" spans="1:39">
      <c r="A56" s="558" t="s">
        <v>48</v>
      </c>
      <c r="B56" s="558">
        <v>30</v>
      </c>
      <c r="C56" s="558"/>
      <c r="D56" s="927" t="s">
        <v>115</v>
      </c>
      <c r="E56" s="5" t="s">
        <v>45</v>
      </c>
      <c r="F56" s="603" t="s">
        <v>36</v>
      </c>
      <c r="G56" s="5" t="s">
        <v>35</v>
      </c>
      <c r="H56" s="5" t="s">
        <v>37</v>
      </c>
      <c r="I56" s="5" t="s">
        <v>35</v>
      </c>
      <c r="J56" s="558"/>
      <c r="K56" s="559"/>
      <c r="L56" s="558"/>
      <c r="M56" s="898"/>
      <c r="N56" s="257" t="s">
        <v>39</v>
      </c>
      <c r="O56" s="257" t="s">
        <v>39</v>
      </c>
      <c r="P56" s="257" t="s">
        <v>39</v>
      </c>
      <c r="Q56" s="5" t="s">
        <v>116</v>
      </c>
      <c r="R56" s="558"/>
      <c r="S56" s="558"/>
      <c r="T56" s="558"/>
      <c r="U56" s="558"/>
      <c r="V56" s="558"/>
      <c r="W56" s="906"/>
      <c r="X56" s="906"/>
      <c r="Y56" s="906"/>
      <c r="Z56" s="906"/>
      <c r="AA56" s="248"/>
      <c r="AB56" s="248"/>
      <c r="AC56" s="248"/>
      <c r="AD56" s="248"/>
      <c r="AE56" s="248"/>
      <c r="AF56" s="248"/>
      <c r="AG56" s="248"/>
      <c r="AH56" s="248"/>
      <c r="AI56" s="248"/>
      <c r="AJ56" s="248"/>
      <c r="AK56" s="248"/>
      <c r="AL56" s="248"/>
      <c r="AM56" s="248"/>
    </row>
    <row r="57" spans="1:39">
      <c r="A57" s="865" t="s">
        <v>117</v>
      </c>
      <c r="B57" s="866"/>
      <c r="C57" s="866"/>
      <c r="D57" s="866"/>
      <c r="E57" s="866"/>
      <c r="F57" s="866"/>
      <c r="G57" s="866"/>
      <c r="H57" s="866"/>
      <c r="I57" s="866"/>
      <c r="J57" s="866"/>
      <c r="K57" s="867"/>
      <c r="L57" s="866"/>
      <c r="M57" s="866"/>
      <c r="N57" s="866"/>
      <c r="O57" s="866"/>
      <c r="P57" s="866"/>
      <c r="Q57" s="866"/>
      <c r="R57" s="866"/>
      <c r="S57" s="866"/>
      <c r="T57" s="866"/>
      <c r="U57" s="866"/>
      <c r="V57" s="866"/>
      <c r="W57" s="868"/>
      <c r="X57" s="868"/>
      <c r="Y57" s="868"/>
      <c r="Z57" s="868"/>
    </row>
    <row r="58" spans="1:39" s="155" customFormat="1">
      <c r="A58" s="1218" t="s">
        <v>1</v>
      </c>
      <c r="B58" s="1218"/>
      <c r="C58" s="1218"/>
      <c r="D58" s="1218"/>
      <c r="E58" s="1218"/>
      <c r="F58" s="1218"/>
      <c r="G58" s="1218"/>
      <c r="H58" s="1219" t="s">
        <v>2</v>
      </c>
      <c r="I58" s="1219"/>
      <c r="J58" s="1219"/>
      <c r="K58" s="1219"/>
      <c r="L58" s="1219"/>
      <c r="M58" s="1219"/>
      <c r="N58" s="1219"/>
      <c r="O58" s="1219"/>
      <c r="P58" s="1219"/>
      <c r="Q58" s="1219"/>
      <c r="R58" s="1219"/>
      <c r="S58" s="1219"/>
      <c r="T58" s="1219"/>
      <c r="U58" s="1219"/>
      <c r="V58" s="1219"/>
      <c r="W58" s="156"/>
      <c r="X58" s="157"/>
      <c r="Y58" s="157"/>
      <c r="Z58" s="157"/>
    </row>
    <row r="59" spans="1:39">
      <c r="A59" s="1229" t="s">
        <v>3</v>
      </c>
      <c r="B59" s="1229"/>
      <c r="C59" s="1229"/>
      <c r="D59" s="1229"/>
      <c r="E59" s="1220" t="s">
        <v>4</v>
      </c>
      <c r="F59" s="1220"/>
      <c r="G59" s="1220"/>
      <c r="H59" s="1220"/>
      <c r="I59" s="1220"/>
      <c r="J59" s="1220"/>
      <c r="K59" s="870"/>
      <c r="L59" s="567"/>
      <c r="M59" s="567"/>
      <c r="N59" s="1221" t="s">
        <v>5</v>
      </c>
      <c r="O59" s="1221"/>
      <c r="P59" s="1221"/>
      <c r="Q59" s="1221"/>
      <c r="R59" s="1221"/>
      <c r="S59" s="1222" t="s">
        <v>6</v>
      </c>
      <c r="T59" s="1222"/>
      <c r="U59" s="1222"/>
      <c r="V59" s="1222"/>
      <c r="W59" s="1222"/>
      <c r="X59" s="1222"/>
      <c r="Y59" s="1222"/>
      <c r="Z59" s="158" t="s">
        <v>7</v>
      </c>
    </row>
    <row r="60" spans="1:39" ht="36" customHeight="1">
      <c r="A60" s="1223" t="s">
        <v>8</v>
      </c>
      <c r="B60" s="1225" t="s">
        <v>9</v>
      </c>
      <c r="C60" s="1227" t="s">
        <v>10</v>
      </c>
      <c r="D60" s="1225" t="s">
        <v>11</v>
      </c>
      <c r="E60" s="1220"/>
      <c r="F60" s="1220"/>
      <c r="G60" s="1220"/>
      <c r="H60" s="1220"/>
      <c r="I60" s="1220"/>
      <c r="J60" s="1220"/>
      <c r="K60" s="870" t="s">
        <v>12</v>
      </c>
      <c r="L60" s="570" t="s">
        <v>13</v>
      </c>
      <c r="M60" s="570" t="s">
        <v>14</v>
      </c>
      <c r="N60" s="180" t="s">
        <v>15</v>
      </c>
      <c r="O60" s="180" t="s">
        <v>16</v>
      </c>
      <c r="P60" s="180" t="s">
        <v>17</v>
      </c>
      <c r="Q60" s="180" t="s">
        <v>18</v>
      </c>
      <c r="R60" s="180" t="s">
        <v>19</v>
      </c>
      <c r="S60" s="181" t="s">
        <v>20</v>
      </c>
      <c r="T60" s="182" t="s">
        <v>21</v>
      </c>
      <c r="U60" s="182" t="s">
        <v>22</v>
      </c>
      <c r="V60" s="569" t="s">
        <v>23</v>
      </c>
      <c r="W60" s="159" t="s">
        <v>24</v>
      </c>
      <c r="X60" s="159" t="s">
        <v>25</v>
      </c>
      <c r="Y60" s="879" t="s">
        <v>26</v>
      </c>
      <c r="Z60" s="158"/>
    </row>
    <row r="61" spans="1:39" ht="18.75" customHeight="1">
      <c r="A61" s="1223"/>
      <c r="B61" s="1225"/>
      <c r="C61" s="1227"/>
      <c r="D61" s="1226"/>
      <c r="E61" s="874" t="s">
        <v>27</v>
      </c>
      <c r="F61" s="874" t="s">
        <v>28</v>
      </c>
      <c r="G61" s="874" t="s">
        <v>29</v>
      </c>
      <c r="H61" s="874" t="s">
        <v>30</v>
      </c>
      <c r="I61" s="874" t="s">
        <v>31</v>
      </c>
      <c r="J61" s="874" t="s">
        <v>19</v>
      </c>
      <c r="K61" s="875"/>
      <c r="L61" s="568"/>
      <c r="M61" s="568"/>
      <c r="N61" s="172"/>
      <c r="O61" s="172"/>
      <c r="P61" s="172"/>
      <c r="Q61" s="172"/>
      <c r="R61" s="172"/>
      <c r="S61" s="173"/>
      <c r="T61" s="177"/>
      <c r="U61" s="177"/>
      <c r="V61" s="568"/>
      <c r="W61" s="872"/>
      <c r="X61" s="872"/>
      <c r="Y61" s="873"/>
      <c r="Z61" s="161"/>
    </row>
    <row r="62" spans="1:39" ht="18.75" customHeight="1">
      <c r="A62" s="911" t="s">
        <v>43</v>
      </c>
      <c r="B62" s="918">
        <v>1</v>
      </c>
      <c r="C62" s="599"/>
      <c r="D62" s="1197" t="s">
        <v>118</v>
      </c>
      <c r="E62" s="1198"/>
      <c r="F62" s="1199"/>
      <c r="G62" s="1198"/>
      <c r="H62" s="1198"/>
      <c r="I62" s="1198"/>
      <c r="J62" s="1181"/>
      <c r="K62" s="1200" t="s">
        <v>38</v>
      </c>
      <c r="L62" s="605"/>
      <c r="M62" s="605"/>
      <c r="N62" s="605"/>
      <c r="O62" s="535"/>
      <c r="P62" s="535"/>
      <c r="Q62" s="535"/>
      <c r="R62" s="535"/>
      <c r="S62" s="535"/>
      <c r="T62" s="534"/>
      <c r="U62" s="534"/>
      <c r="V62" s="535"/>
      <c r="W62" s="594" t="s">
        <v>119</v>
      </c>
      <c r="X62" s="536"/>
      <c r="Y62" s="536"/>
      <c r="Z62" s="536"/>
      <c r="AA62" s="248"/>
      <c r="AB62" s="248"/>
      <c r="AC62" s="248"/>
      <c r="AD62" s="248"/>
      <c r="AE62" s="248"/>
      <c r="AF62" s="248"/>
      <c r="AG62" s="248"/>
      <c r="AH62" s="248"/>
      <c r="AI62" s="248"/>
      <c r="AJ62" s="248"/>
      <c r="AK62" s="248"/>
      <c r="AL62" s="248"/>
      <c r="AM62" s="248"/>
    </row>
    <row r="63" spans="1:39" ht="18.75" customHeight="1">
      <c r="A63" s="911" t="s">
        <v>43</v>
      </c>
      <c r="B63" s="250">
        <v>1</v>
      </c>
      <c r="C63" s="1196"/>
      <c r="D63" s="1174" t="s">
        <v>120</v>
      </c>
      <c r="E63" s="928"/>
      <c r="F63" s="928"/>
      <c r="G63" s="928"/>
      <c r="H63" s="928"/>
      <c r="I63" s="928"/>
      <c r="J63" s="599"/>
      <c r="K63" s="1195"/>
      <c r="L63" s="601"/>
      <c r="M63" s="601"/>
      <c r="N63" s="601"/>
      <c r="O63" s="535"/>
      <c r="P63" s="535"/>
      <c r="Q63" s="535"/>
      <c r="R63" s="535"/>
      <c r="S63" s="535"/>
      <c r="T63" s="534"/>
      <c r="U63" s="534"/>
      <c r="V63" s="535"/>
      <c r="W63" s="594"/>
      <c r="X63" s="536"/>
      <c r="Y63" s="536"/>
      <c r="Z63" s="536"/>
      <c r="AA63" s="248"/>
      <c r="AB63" s="248"/>
      <c r="AC63" s="248"/>
      <c r="AD63" s="248"/>
      <c r="AE63" s="248"/>
      <c r="AF63" s="248"/>
      <c r="AG63" s="248"/>
      <c r="AH63" s="248"/>
      <c r="AI63" s="248"/>
      <c r="AJ63" s="248"/>
      <c r="AK63" s="248"/>
      <c r="AL63" s="248"/>
      <c r="AM63" s="248"/>
    </row>
    <row r="64" spans="1:39" ht="24.75" customHeight="1">
      <c r="A64" s="911" t="s">
        <v>55</v>
      </c>
      <c r="B64" s="250">
        <v>5</v>
      </c>
      <c r="C64" s="593" t="s">
        <v>121</v>
      </c>
      <c r="D64" s="226" t="s">
        <v>122</v>
      </c>
      <c r="E64" s="1175" t="s">
        <v>37</v>
      </c>
      <c r="F64" s="1175" t="s">
        <v>36</v>
      </c>
      <c r="G64" s="1175" t="s">
        <v>37</v>
      </c>
      <c r="H64" s="1175" t="s">
        <v>35</v>
      </c>
      <c r="I64" s="1175" t="s">
        <v>37</v>
      </c>
      <c r="J64" s="593"/>
      <c r="K64" s="929" t="s">
        <v>38</v>
      </c>
      <c r="L64" s="250"/>
      <c r="M64" s="250" t="s">
        <v>39</v>
      </c>
      <c r="N64" s="250" t="s">
        <v>39</v>
      </c>
      <c r="O64" s="250" t="s">
        <v>39</v>
      </c>
      <c r="P64" s="250" t="s">
        <v>39</v>
      </c>
      <c r="Q64" s="250"/>
      <c r="R64" s="250"/>
      <c r="S64" s="250"/>
      <c r="T64" s="593"/>
      <c r="U64" s="593"/>
      <c r="V64" s="250"/>
      <c r="W64" s="594" t="s">
        <v>39</v>
      </c>
      <c r="X64" s="594" t="s">
        <v>39</v>
      </c>
      <c r="Y64" s="594"/>
      <c r="Z64" s="594"/>
      <c r="AA64" s="248"/>
      <c r="AB64" s="248"/>
      <c r="AC64" s="248"/>
      <c r="AD64" s="248"/>
      <c r="AE64" s="248"/>
      <c r="AF64" s="248"/>
      <c r="AG64" s="248"/>
      <c r="AH64" s="248"/>
      <c r="AI64" s="248"/>
      <c r="AJ64" s="248"/>
      <c r="AK64" s="248"/>
      <c r="AL64" s="248"/>
      <c r="AM64" s="248"/>
    </row>
    <row r="65" spans="1:39" ht="18.75" customHeight="1">
      <c r="A65" s="517" t="s">
        <v>57</v>
      </c>
      <c r="B65" s="217">
        <v>6</v>
      </c>
      <c r="C65" s="217" t="s">
        <v>80</v>
      </c>
      <c r="D65" s="217" t="s">
        <v>123</v>
      </c>
      <c r="E65" s="600" t="s">
        <v>35</v>
      </c>
      <c r="F65" s="600" t="s">
        <v>36</v>
      </c>
      <c r="G65" s="600" t="s">
        <v>37</v>
      </c>
      <c r="H65" s="600" t="s">
        <v>35</v>
      </c>
      <c r="I65" s="600" t="s">
        <v>35</v>
      </c>
      <c r="J65" s="217" t="s">
        <v>61</v>
      </c>
      <c r="K65" s="528" t="s">
        <v>38</v>
      </c>
      <c r="L65" s="217" t="s">
        <v>61</v>
      </c>
      <c r="M65" s="250" t="s">
        <v>39</v>
      </c>
      <c r="N65" s="250" t="s">
        <v>39</v>
      </c>
      <c r="O65" s="250" t="s">
        <v>39</v>
      </c>
      <c r="P65" s="250" t="s">
        <v>39</v>
      </c>
      <c r="Q65" s="217" t="s">
        <v>61</v>
      </c>
      <c r="R65" s="217" t="s">
        <v>61</v>
      </c>
      <c r="S65" s="217" t="s">
        <v>61</v>
      </c>
      <c r="T65" s="217" t="s">
        <v>61</v>
      </c>
      <c r="U65" s="217" t="s">
        <v>61</v>
      </c>
      <c r="V65" s="217" t="s">
        <v>61</v>
      </c>
      <c r="W65" s="224" t="s">
        <v>61</v>
      </c>
      <c r="X65" s="224" t="s">
        <v>61</v>
      </c>
      <c r="Y65" s="224" t="s">
        <v>61</v>
      </c>
      <c r="Z65" s="226" t="s">
        <v>61</v>
      </c>
      <c r="AA65" s="248"/>
      <c r="AB65" s="248"/>
      <c r="AC65" s="248"/>
      <c r="AD65" s="248"/>
      <c r="AE65" s="248"/>
      <c r="AF65" s="248"/>
      <c r="AG65" s="248"/>
      <c r="AH65" s="248"/>
      <c r="AI65" s="248"/>
      <c r="AJ65" s="248"/>
      <c r="AK65" s="248"/>
      <c r="AL65" s="248"/>
      <c r="AM65" s="248"/>
    </row>
    <row r="66" spans="1:39" ht="18.75" customHeight="1">
      <c r="A66" s="911" t="s">
        <v>124</v>
      </c>
      <c r="B66" s="250">
        <v>6</v>
      </c>
      <c r="C66" s="593" t="s">
        <v>125</v>
      </c>
      <c r="D66" s="226" t="s">
        <v>126</v>
      </c>
      <c r="E66" s="930" t="s">
        <v>45</v>
      </c>
      <c r="F66" s="930" t="s">
        <v>36</v>
      </c>
      <c r="G66" s="930" t="s">
        <v>37</v>
      </c>
      <c r="H66" s="930" t="s">
        <v>45</v>
      </c>
      <c r="I66" s="930" t="s">
        <v>35</v>
      </c>
      <c r="J66" s="534"/>
      <c r="K66" s="931"/>
      <c r="L66" s="535"/>
      <c r="M66" s="250" t="s">
        <v>39</v>
      </c>
      <c r="N66" s="250" t="s">
        <v>39</v>
      </c>
      <c r="O66" s="250" t="s">
        <v>39</v>
      </c>
      <c r="P66" s="250" t="s">
        <v>39</v>
      </c>
      <c r="Q66" s="535"/>
      <c r="R66" s="535"/>
      <c r="S66" s="535"/>
      <c r="T66" s="534"/>
      <c r="U66" s="534"/>
      <c r="V66" s="535"/>
      <c r="W66" s="594" t="s">
        <v>119</v>
      </c>
      <c r="X66" s="536"/>
      <c r="Y66" s="536"/>
      <c r="Z66" s="536"/>
      <c r="AA66" s="248"/>
      <c r="AB66" s="248"/>
      <c r="AC66" s="248"/>
      <c r="AD66" s="248"/>
      <c r="AE66" s="248"/>
      <c r="AF66" s="248"/>
      <c r="AG66" s="248"/>
      <c r="AH66" s="248"/>
      <c r="AI66" s="248"/>
      <c r="AJ66" s="248"/>
      <c r="AK66" s="248"/>
      <c r="AL66" s="248"/>
      <c r="AM66" s="248"/>
    </row>
    <row r="67" spans="1:39" ht="18.75" customHeight="1">
      <c r="A67" s="517" t="s">
        <v>41</v>
      </c>
      <c r="B67" s="217">
        <v>7</v>
      </c>
      <c r="C67" s="219" t="s">
        <v>61</v>
      </c>
      <c r="D67" s="220" t="s">
        <v>127</v>
      </c>
      <c r="E67" s="595" t="s">
        <v>45</v>
      </c>
      <c r="F67" s="595" t="s">
        <v>36</v>
      </c>
      <c r="G67" s="595" t="s">
        <v>35</v>
      </c>
      <c r="H67" s="595" t="s">
        <v>35</v>
      </c>
      <c r="I67" s="595" t="s">
        <v>35</v>
      </c>
      <c r="J67" s="217" t="s">
        <v>61</v>
      </c>
      <c r="K67" s="528"/>
      <c r="L67" s="217" t="s">
        <v>87</v>
      </c>
      <c r="M67" s="217" t="s">
        <v>61</v>
      </c>
      <c r="N67" s="217" t="s">
        <v>61</v>
      </c>
      <c r="O67" s="217" t="s">
        <v>61</v>
      </c>
      <c r="P67" s="217" t="s">
        <v>61</v>
      </c>
      <c r="Q67" s="217" t="s">
        <v>61</v>
      </c>
      <c r="R67" s="217" t="s">
        <v>61</v>
      </c>
      <c r="S67" s="217" t="s">
        <v>61</v>
      </c>
      <c r="T67" s="217" t="s">
        <v>61</v>
      </c>
      <c r="U67" s="217" t="s">
        <v>61</v>
      </c>
      <c r="V67" s="217" t="s">
        <v>87</v>
      </c>
      <c r="W67" s="224" t="s">
        <v>61</v>
      </c>
      <c r="X67" s="224" t="s">
        <v>61</v>
      </c>
      <c r="Y67" s="224" t="s">
        <v>61</v>
      </c>
      <c r="Z67" s="224" t="s">
        <v>61</v>
      </c>
      <c r="AA67" s="932" t="s">
        <v>61</v>
      </c>
      <c r="AB67" s="932" t="s">
        <v>61</v>
      </c>
      <c r="AC67" s="932" t="s">
        <v>61</v>
      </c>
      <c r="AD67" s="932" t="s">
        <v>61</v>
      </c>
      <c r="AE67" s="932" t="s">
        <v>61</v>
      </c>
      <c r="AF67" s="932" t="s">
        <v>61</v>
      </c>
      <c r="AG67" s="932" t="s">
        <v>61</v>
      </c>
      <c r="AH67" s="932" t="s">
        <v>61</v>
      </c>
      <c r="AI67" s="932" t="s">
        <v>61</v>
      </c>
      <c r="AJ67" s="932" t="s">
        <v>61</v>
      </c>
      <c r="AK67" s="932" t="s">
        <v>61</v>
      </c>
      <c r="AL67" s="932" t="s">
        <v>61</v>
      </c>
      <c r="AM67" s="932" t="s">
        <v>61</v>
      </c>
    </row>
    <row r="68" spans="1:39" s="933" customFormat="1">
      <c r="A68" s="517" t="s">
        <v>100</v>
      </c>
      <c r="B68" s="217">
        <v>8</v>
      </c>
      <c r="C68" s="217"/>
      <c r="D68" s="226" t="s">
        <v>128</v>
      </c>
      <c r="E68" s="216" t="s">
        <v>45</v>
      </c>
      <c r="F68" s="216" t="s">
        <v>36</v>
      </c>
      <c r="G68" s="216" t="s">
        <v>35</v>
      </c>
      <c r="H68" s="216" t="s">
        <v>52</v>
      </c>
      <c r="I68" s="216" t="s">
        <v>35</v>
      </c>
      <c r="J68" s="217"/>
      <c r="K68" s="528"/>
      <c r="L68" s="217"/>
      <c r="M68" s="226"/>
      <c r="N68" s="226"/>
      <c r="O68" s="226"/>
      <c r="P68" s="217"/>
      <c r="Q68" s="217"/>
      <c r="R68" s="217"/>
      <c r="S68" s="226" t="s">
        <v>39</v>
      </c>
      <c r="T68" s="226"/>
      <c r="U68" s="217"/>
      <c r="V68" s="226"/>
      <c r="W68" s="224"/>
      <c r="X68" s="224"/>
      <c r="Y68" s="224"/>
      <c r="Z68" s="226"/>
      <c r="AA68" s="248"/>
      <c r="AB68" s="248"/>
      <c r="AC68" s="248"/>
      <c r="AD68" s="248"/>
      <c r="AE68" s="248"/>
      <c r="AF68" s="248"/>
      <c r="AG68" s="248"/>
      <c r="AH68" s="248"/>
      <c r="AI68" s="248"/>
      <c r="AJ68" s="248"/>
      <c r="AK68" s="248"/>
      <c r="AL68" s="248"/>
      <c r="AM68" s="248"/>
    </row>
    <row r="69" spans="1:39" s="933" customFormat="1" ht="25.5">
      <c r="A69" s="517" t="s">
        <v>91</v>
      </c>
      <c r="B69" s="217">
        <v>9</v>
      </c>
      <c r="C69" s="899" t="s">
        <v>129</v>
      </c>
      <c r="D69" s="226" t="s">
        <v>130</v>
      </c>
      <c r="E69" s="216" t="s">
        <v>45</v>
      </c>
      <c r="F69" s="216" t="s">
        <v>36</v>
      </c>
      <c r="G69" s="216" t="s">
        <v>37</v>
      </c>
      <c r="H69" s="216" t="s">
        <v>37</v>
      </c>
      <c r="I69" s="216" t="s">
        <v>45</v>
      </c>
      <c r="J69" s="217" t="s">
        <v>61</v>
      </c>
      <c r="K69" s="528" t="s">
        <v>38</v>
      </c>
      <c r="L69" s="217" t="s">
        <v>61</v>
      </c>
      <c r="M69" s="250" t="s">
        <v>39</v>
      </c>
      <c r="N69" s="250" t="s">
        <v>39</v>
      </c>
      <c r="O69" s="250" t="s">
        <v>39</v>
      </c>
      <c r="P69" s="250" t="s">
        <v>39</v>
      </c>
      <c r="Q69" s="217" t="s">
        <v>39</v>
      </c>
      <c r="R69" s="217" t="s">
        <v>61</v>
      </c>
      <c r="S69" s="226" t="s">
        <v>39</v>
      </c>
      <c r="T69" s="226" t="s">
        <v>53</v>
      </c>
      <c r="U69" s="217" t="s">
        <v>40</v>
      </c>
      <c r="V69" s="226" t="s">
        <v>87</v>
      </c>
      <c r="W69" s="224" t="s">
        <v>61</v>
      </c>
      <c r="X69" s="224" t="s">
        <v>61</v>
      </c>
      <c r="Y69" s="224" t="s">
        <v>61</v>
      </c>
      <c r="Z69" s="226" t="s">
        <v>61</v>
      </c>
      <c r="AA69" s="248"/>
      <c r="AB69" s="248"/>
      <c r="AC69" s="248"/>
      <c r="AD69" s="248"/>
      <c r="AE69" s="248"/>
      <c r="AF69" s="248"/>
      <c r="AG69" s="248"/>
      <c r="AH69" s="248"/>
      <c r="AI69" s="248"/>
      <c r="AJ69" s="248"/>
      <c r="AK69" s="248"/>
      <c r="AL69" s="248"/>
      <c r="AM69" s="248"/>
    </row>
    <row r="70" spans="1:39" s="933" customFormat="1" ht="25.5">
      <c r="A70" s="517" t="s">
        <v>50</v>
      </c>
      <c r="B70" s="217">
        <v>10</v>
      </c>
      <c r="C70" s="217"/>
      <c r="D70" s="673" t="s">
        <v>131</v>
      </c>
      <c r="E70" s="216" t="s">
        <v>45</v>
      </c>
      <c r="F70" s="216" t="s">
        <v>36</v>
      </c>
      <c r="G70" s="216" t="s">
        <v>52</v>
      </c>
      <c r="H70" s="216" t="s">
        <v>35</v>
      </c>
      <c r="I70" s="216" t="s">
        <v>35</v>
      </c>
      <c r="J70" s="217"/>
      <c r="K70" s="528"/>
      <c r="L70" s="217"/>
      <c r="M70" s="250" t="s">
        <v>39</v>
      </c>
      <c r="N70" s="250" t="s">
        <v>39</v>
      </c>
      <c r="O70" s="250" t="s">
        <v>39</v>
      </c>
      <c r="P70" s="250" t="s">
        <v>39</v>
      </c>
      <c r="Q70" s="217" t="s">
        <v>40</v>
      </c>
      <c r="R70" s="217"/>
      <c r="S70" s="226"/>
      <c r="T70" s="226"/>
      <c r="U70" s="217"/>
      <c r="V70" s="226"/>
      <c r="W70" s="224"/>
      <c r="X70" s="224"/>
      <c r="Y70" s="224"/>
      <c r="Z70" s="226"/>
      <c r="AA70" s="248"/>
      <c r="AB70" s="248"/>
      <c r="AC70" s="248"/>
      <c r="AD70" s="248"/>
      <c r="AE70" s="248"/>
      <c r="AF70" s="248"/>
      <c r="AG70" s="248"/>
      <c r="AH70" s="248"/>
      <c r="AI70" s="248"/>
      <c r="AJ70" s="248"/>
      <c r="AK70" s="248"/>
      <c r="AL70" s="248"/>
      <c r="AM70" s="248"/>
    </row>
    <row r="71" spans="1:39" s="933" customFormat="1">
      <c r="A71" s="517" t="s">
        <v>32</v>
      </c>
      <c r="B71" s="217">
        <v>11</v>
      </c>
      <c r="C71" s="217"/>
      <c r="D71" s="226" t="s">
        <v>132</v>
      </c>
      <c r="E71" s="216" t="s">
        <v>45</v>
      </c>
      <c r="F71" s="216" t="s">
        <v>36</v>
      </c>
      <c r="G71" s="216" t="s">
        <v>35</v>
      </c>
      <c r="H71" s="216" t="s">
        <v>52</v>
      </c>
      <c r="I71" s="216" t="s">
        <v>35</v>
      </c>
      <c r="J71" s="217"/>
      <c r="K71" s="528"/>
      <c r="L71" s="217"/>
      <c r="M71" s="226"/>
      <c r="N71" s="217" t="s">
        <v>39</v>
      </c>
      <c r="O71" s="217" t="s">
        <v>39</v>
      </c>
      <c r="P71" s="217" t="s">
        <v>39</v>
      </c>
      <c r="Q71" s="217"/>
      <c r="R71" s="217"/>
      <c r="S71" s="226" t="s">
        <v>133</v>
      </c>
      <c r="T71" s="226"/>
      <c r="U71" s="217"/>
      <c r="V71" s="226"/>
      <c r="W71" s="224"/>
      <c r="X71" s="224"/>
      <c r="Y71" s="224"/>
      <c r="Z71" s="226"/>
      <c r="AA71" s="248"/>
      <c r="AB71" s="248"/>
      <c r="AC71" s="248"/>
      <c r="AD71" s="248"/>
      <c r="AE71" s="248"/>
      <c r="AF71" s="248"/>
      <c r="AG71" s="248"/>
      <c r="AH71" s="248"/>
      <c r="AI71" s="248"/>
      <c r="AJ71" s="248"/>
      <c r="AK71" s="248"/>
      <c r="AL71" s="248"/>
      <c r="AM71" s="248"/>
    </row>
    <row r="72" spans="1:39" s="933" customFormat="1">
      <c r="A72" s="517" t="s">
        <v>55</v>
      </c>
      <c r="B72" s="217">
        <v>12</v>
      </c>
      <c r="C72" s="219"/>
      <c r="D72" s="217" t="s">
        <v>97</v>
      </c>
      <c r="E72" s="215" t="s">
        <v>36</v>
      </c>
      <c r="F72" s="215" t="s">
        <v>37</v>
      </c>
      <c r="G72" s="215" t="s">
        <v>35</v>
      </c>
      <c r="H72" s="215" t="s">
        <v>35</v>
      </c>
      <c r="I72" s="215" t="s">
        <v>35</v>
      </c>
      <c r="J72" s="217"/>
      <c r="K72" s="528"/>
      <c r="L72" s="217"/>
      <c r="M72" s="217"/>
      <c r="N72" s="217"/>
      <c r="O72" s="217"/>
      <c r="P72" s="217"/>
      <c r="Q72" s="217"/>
      <c r="R72" s="217"/>
      <c r="S72" s="217"/>
      <c r="T72" s="217"/>
      <c r="U72" s="217"/>
      <c r="V72" s="217"/>
      <c r="W72" s="224"/>
      <c r="X72" s="224"/>
      <c r="Y72" s="224"/>
      <c r="Z72" s="224"/>
      <c r="AA72" s="932"/>
      <c r="AB72" s="932"/>
      <c r="AC72" s="932"/>
      <c r="AD72" s="932"/>
      <c r="AE72" s="932"/>
      <c r="AF72" s="932"/>
      <c r="AG72" s="932"/>
      <c r="AH72" s="932"/>
      <c r="AI72" s="932"/>
      <c r="AJ72" s="932"/>
      <c r="AK72" s="932"/>
      <c r="AL72" s="932"/>
      <c r="AM72" s="932"/>
    </row>
    <row r="73" spans="1:39">
      <c r="A73" s="934" t="s">
        <v>55</v>
      </c>
      <c r="B73" s="217">
        <v>12</v>
      </c>
      <c r="C73" s="217" t="s">
        <v>61</v>
      </c>
      <c r="D73" s="226" t="s">
        <v>134</v>
      </c>
      <c r="E73" s="224" t="s">
        <v>36</v>
      </c>
      <c r="F73" s="215" t="s">
        <v>37</v>
      </c>
      <c r="G73" s="215" t="s">
        <v>35</v>
      </c>
      <c r="H73" s="215" t="s">
        <v>35</v>
      </c>
      <c r="I73" s="215" t="s">
        <v>35</v>
      </c>
      <c r="J73" s="217" t="s">
        <v>61</v>
      </c>
      <c r="K73" s="528" t="s">
        <v>38</v>
      </c>
      <c r="L73" s="217" t="s">
        <v>61</v>
      </c>
      <c r="M73" s="226" t="s">
        <v>40</v>
      </c>
      <c r="N73" s="217" t="s">
        <v>61</v>
      </c>
      <c r="O73" s="217" t="s">
        <v>61</v>
      </c>
      <c r="P73" s="217" t="s">
        <v>61</v>
      </c>
      <c r="Q73" s="217" t="s">
        <v>61</v>
      </c>
      <c r="R73" s="217" t="s">
        <v>116</v>
      </c>
      <c r="S73" s="217" t="s">
        <v>61</v>
      </c>
      <c r="T73" s="217" t="s">
        <v>61</v>
      </c>
      <c r="U73" s="217" t="s">
        <v>61</v>
      </c>
      <c r="V73" s="217" t="s">
        <v>61</v>
      </c>
      <c r="W73" s="224" t="s">
        <v>61</v>
      </c>
      <c r="X73" s="224" t="s">
        <v>61</v>
      </c>
      <c r="Y73" s="224" t="s">
        <v>61</v>
      </c>
      <c r="Z73" s="226" t="s">
        <v>61</v>
      </c>
      <c r="AA73" s="248"/>
      <c r="AB73" s="248"/>
      <c r="AC73" s="248"/>
      <c r="AD73" s="248"/>
      <c r="AE73" s="248"/>
      <c r="AF73" s="248"/>
      <c r="AG73" s="248"/>
      <c r="AH73" s="248"/>
      <c r="AI73" s="248"/>
      <c r="AJ73" s="248"/>
      <c r="AK73" s="248"/>
      <c r="AL73" s="248"/>
      <c r="AM73" s="248"/>
    </row>
    <row r="74" spans="1:39">
      <c r="A74" s="934" t="s">
        <v>55</v>
      </c>
      <c r="B74" s="217">
        <v>12</v>
      </c>
      <c r="C74" s="217" t="s">
        <v>61</v>
      </c>
      <c r="D74" s="226" t="s">
        <v>95</v>
      </c>
      <c r="E74" s="224" t="s">
        <v>45</v>
      </c>
      <c r="F74" s="224" t="s">
        <v>36</v>
      </c>
      <c r="G74" s="224" t="s">
        <v>35</v>
      </c>
      <c r="H74" s="224" t="s">
        <v>37</v>
      </c>
      <c r="I74" s="224" t="s">
        <v>35</v>
      </c>
      <c r="J74" s="217" t="s">
        <v>61</v>
      </c>
      <c r="K74" s="528"/>
      <c r="L74" s="217" t="s">
        <v>61</v>
      </c>
      <c r="M74" s="217" t="s">
        <v>61</v>
      </c>
      <c r="N74" s="217" t="s">
        <v>61</v>
      </c>
      <c r="O74" s="217" t="s">
        <v>61</v>
      </c>
      <c r="P74" s="217" t="s">
        <v>61</v>
      </c>
      <c r="Q74" s="217" t="s">
        <v>61</v>
      </c>
      <c r="R74" s="217" t="s">
        <v>61</v>
      </c>
      <c r="S74" s="217" t="s">
        <v>61</v>
      </c>
      <c r="T74" s="217" t="s">
        <v>61</v>
      </c>
      <c r="U74" s="217" t="s">
        <v>61</v>
      </c>
      <c r="V74" s="217" t="s">
        <v>61</v>
      </c>
      <c r="W74" s="224" t="s">
        <v>61</v>
      </c>
      <c r="X74" s="224" t="s">
        <v>61</v>
      </c>
      <c r="Y74" s="224" t="s">
        <v>61</v>
      </c>
      <c r="Z74" s="226" t="s">
        <v>61</v>
      </c>
      <c r="AA74" s="248"/>
      <c r="AB74" s="248"/>
      <c r="AC74" s="248"/>
      <c r="AD74" s="248"/>
      <c r="AE74" s="248"/>
      <c r="AF74" s="248"/>
      <c r="AG74" s="248"/>
      <c r="AH74" s="248"/>
      <c r="AI74" s="248"/>
      <c r="AJ74" s="248"/>
      <c r="AK74" s="248"/>
      <c r="AL74" s="248"/>
      <c r="AM74" s="248"/>
    </row>
    <row r="75" spans="1:39">
      <c r="A75" s="517" t="s">
        <v>124</v>
      </c>
      <c r="B75" s="217">
        <v>13</v>
      </c>
      <c r="C75" s="219"/>
      <c r="D75" s="220" t="s">
        <v>135</v>
      </c>
      <c r="E75" s="219" t="s">
        <v>37</v>
      </c>
      <c r="F75" s="219" t="s">
        <v>36</v>
      </c>
      <c r="G75" s="219" t="s">
        <v>35</v>
      </c>
      <c r="H75" s="219" t="s">
        <v>37</v>
      </c>
      <c r="I75" s="219" t="s">
        <v>35</v>
      </c>
      <c r="J75" s="217"/>
      <c r="K75" s="528"/>
      <c r="L75" s="217"/>
      <c r="M75" s="217"/>
      <c r="N75" s="217" t="s">
        <v>39</v>
      </c>
      <c r="O75" s="217" t="s">
        <v>39</v>
      </c>
      <c r="P75" s="217" t="s">
        <v>39</v>
      </c>
      <c r="Q75" s="217" t="s">
        <v>116</v>
      </c>
      <c r="R75" s="217"/>
      <c r="S75" s="217" t="s">
        <v>116</v>
      </c>
      <c r="T75" s="217"/>
      <c r="U75" s="217"/>
      <c r="V75" s="217"/>
      <c r="W75" s="224"/>
      <c r="X75" s="224"/>
      <c r="Y75" s="224"/>
      <c r="Z75" s="224"/>
      <c r="AA75" s="932"/>
      <c r="AB75" s="932"/>
      <c r="AC75" s="932"/>
      <c r="AD75" s="932"/>
      <c r="AE75" s="932"/>
      <c r="AF75" s="932"/>
      <c r="AG75" s="932"/>
      <c r="AH75" s="932"/>
      <c r="AI75" s="932"/>
      <c r="AJ75" s="932"/>
      <c r="AK75" s="932"/>
      <c r="AL75" s="932"/>
      <c r="AM75" s="932"/>
    </row>
    <row r="76" spans="1:39" s="933" customFormat="1">
      <c r="A76" s="517" t="s">
        <v>41</v>
      </c>
      <c r="B76" s="217">
        <v>14</v>
      </c>
      <c r="C76" s="217" t="s">
        <v>61</v>
      </c>
      <c r="D76" s="217" t="s">
        <v>136</v>
      </c>
      <c r="E76" s="250" t="s">
        <v>52</v>
      </c>
      <c r="F76" s="250" t="s">
        <v>36</v>
      </c>
      <c r="G76" s="250" t="s">
        <v>35</v>
      </c>
      <c r="H76" s="250" t="s">
        <v>35</v>
      </c>
      <c r="I76" s="250" t="s">
        <v>35</v>
      </c>
      <c r="J76" s="217" t="s">
        <v>61</v>
      </c>
      <c r="K76" s="528"/>
      <c r="L76" s="217" t="s">
        <v>61</v>
      </c>
      <c r="M76" s="217" t="s">
        <v>61</v>
      </c>
      <c r="N76" s="217" t="s">
        <v>61</v>
      </c>
      <c r="O76" s="217" t="s">
        <v>61</v>
      </c>
      <c r="P76" s="217" t="s">
        <v>61</v>
      </c>
      <c r="Q76" s="217" t="s">
        <v>61</v>
      </c>
      <c r="R76" s="226" t="s">
        <v>116</v>
      </c>
      <c r="S76" s="217" t="s">
        <v>61</v>
      </c>
      <c r="T76" s="217" t="s">
        <v>61</v>
      </c>
      <c r="U76" s="217" t="s">
        <v>61</v>
      </c>
      <c r="V76" s="217" t="s">
        <v>61</v>
      </c>
      <c r="W76" s="224" t="s">
        <v>61</v>
      </c>
      <c r="X76" s="224" t="s">
        <v>61</v>
      </c>
      <c r="Y76" s="224" t="s">
        <v>61</v>
      </c>
      <c r="Z76" s="226" t="s">
        <v>61</v>
      </c>
      <c r="AA76" s="248"/>
      <c r="AB76" s="248"/>
      <c r="AC76" s="248"/>
      <c r="AD76" s="248"/>
      <c r="AE76" s="248"/>
      <c r="AF76" s="248"/>
      <c r="AG76" s="248"/>
      <c r="AH76" s="248"/>
      <c r="AI76" s="248"/>
      <c r="AJ76" s="248"/>
      <c r="AK76" s="248"/>
      <c r="AL76" s="248"/>
      <c r="AM76" s="248"/>
    </row>
    <row r="77" spans="1:39">
      <c r="A77" s="517" t="s">
        <v>60</v>
      </c>
      <c r="B77" s="217">
        <v>17</v>
      </c>
      <c r="C77" s="217" t="s">
        <v>61</v>
      </c>
      <c r="D77" s="226" t="s">
        <v>137</v>
      </c>
      <c r="E77" s="250" t="s">
        <v>52</v>
      </c>
      <c r="F77" s="250" t="s">
        <v>36</v>
      </c>
      <c r="G77" s="250" t="s">
        <v>35</v>
      </c>
      <c r="H77" s="250" t="s">
        <v>35</v>
      </c>
      <c r="I77" s="250" t="s">
        <v>35</v>
      </c>
      <c r="J77" s="217" t="s">
        <v>61</v>
      </c>
      <c r="K77" s="528"/>
      <c r="L77" s="217" t="s">
        <v>61</v>
      </c>
      <c r="M77" s="217" t="s">
        <v>61</v>
      </c>
      <c r="N77" s="217" t="s">
        <v>39</v>
      </c>
      <c r="O77" s="217" t="s">
        <v>39</v>
      </c>
      <c r="P77" s="217" t="s">
        <v>39</v>
      </c>
      <c r="Q77" s="217" t="s">
        <v>53</v>
      </c>
      <c r="R77" s="217" t="s">
        <v>61</v>
      </c>
      <c r="S77" s="217" t="s">
        <v>61</v>
      </c>
      <c r="T77" s="217" t="s">
        <v>61</v>
      </c>
      <c r="U77" s="226" t="s">
        <v>87</v>
      </c>
      <c r="V77" s="217" t="s">
        <v>61</v>
      </c>
      <c r="W77" s="226" t="s">
        <v>61</v>
      </c>
      <c r="X77" s="226" t="s">
        <v>61</v>
      </c>
      <c r="Y77" s="226" t="s">
        <v>61</v>
      </c>
      <c r="Z77" s="226" t="s">
        <v>61</v>
      </c>
      <c r="AA77" s="248"/>
      <c r="AB77" s="248"/>
      <c r="AC77" s="248"/>
      <c r="AD77" s="248"/>
      <c r="AE77" s="248"/>
      <c r="AF77" s="248"/>
      <c r="AG77" s="248"/>
      <c r="AH77" s="248"/>
      <c r="AI77" s="248"/>
      <c r="AJ77" s="248"/>
      <c r="AK77" s="248"/>
      <c r="AL77" s="248"/>
      <c r="AM77" s="248"/>
    </row>
    <row r="78" spans="1:39">
      <c r="A78" s="934" t="s">
        <v>138</v>
      </c>
      <c r="B78" s="893" t="s">
        <v>139</v>
      </c>
      <c r="C78" s="217" t="s">
        <v>140</v>
      </c>
      <c r="D78" s="248" t="s">
        <v>141</v>
      </c>
      <c r="E78" s="224" t="s">
        <v>37</v>
      </c>
      <c r="F78" s="224" t="s">
        <v>36</v>
      </c>
      <c r="G78" s="224" t="s">
        <v>37</v>
      </c>
      <c r="H78" s="224" t="s">
        <v>37</v>
      </c>
      <c r="I78" s="224" t="s">
        <v>37</v>
      </c>
      <c r="J78" s="217" t="s">
        <v>61</v>
      </c>
      <c r="K78" s="528" t="s">
        <v>38</v>
      </c>
      <c r="L78" s="217" t="s">
        <v>61</v>
      </c>
      <c r="M78" s="226" t="s">
        <v>39</v>
      </c>
      <c r="N78" s="226" t="s">
        <v>39</v>
      </c>
      <c r="O78" s="226" t="s">
        <v>39</v>
      </c>
      <c r="P78" s="226" t="s">
        <v>39</v>
      </c>
      <c r="Q78" s="226" t="s">
        <v>40</v>
      </c>
      <c r="R78" s="217" t="s">
        <v>61</v>
      </c>
      <c r="S78" s="226" t="s">
        <v>39</v>
      </c>
      <c r="T78" s="226" t="s">
        <v>116</v>
      </c>
      <c r="U78" s="226" t="s">
        <v>39</v>
      </c>
      <c r="V78" s="226" t="s">
        <v>40</v>
      </c>
      <c r="W78" s="224" t="s">
        <v>53</v>
      </c>
      <c r="X78" s="224" t="s">
        <v>61</v>
      </c>
      <c r="Y78" s="224" t="s">
        <v>61</v>
      </c>
      <c r="Z78" s="226" t="s">
        <v>61</v>
      </c>
      <c r="AA78" s="248"/>
      <c r="AB78" s="248"/>
      <c r="AC78" s="248"/>
      <c r="AD78" s="248"/>
      <c r="AE78" s="248"/>
      <c r="AF78" s="248"/>
      <c r="AG78" s="248"/>
      <c r="AH78" s="248"/>
      <c r="AI78" s="248"/>
      <c r="AJ78" s="248"/>
      <c r="AK78" s="248"/>
      <c r="AL78" s="248"/>
      <c r="AM78" s="248"/>
    </row>
    <row r="79" spans="1:39">
      <c r="A79" s="517" t="s">
        <v>57</v>
      </c>
      <c r="B79" s="217">
        <v>20</v>
      </c>
      <c r="C79" s="604"/>
      <c r="D79" s="935" t="s">
        <v>142</v>
      </c>
      <c r="E79" s="219" t="s">
        <v>45</v>
      </c>
      <c r="F79" s="219" t="s">
        <v>37</v>
      </c>
      <c r="G79" s="219" t="s">
        <v>35</v>
      </c>
      <c r="H79" s="219" t="s">
        <v>52</v>
      </c>
      <c r="I79" s="219" t="s">
        <v>35</v>
      </c>
      <c r="J79" s="217"/>
      <c r="K79" s="528" t="s">
        <v>143</v>
      </c>
      <c r="L79" s="217"/>
      <c r="M79" s="217"/>
      <c r="N79" s="226" t="s">
        <v>39</v>
      </c>
      <c r="O79" s="226" t="s">
        <v>39</v>
      </c>
      <c r="P79" s="226" t="s">
        <v>39</v>
      </c>
      <c r="Q79" s="217"/>
      <c r="R79" s="217"/>
      <c r="S79" s="217" t="s">
        <v>39</v>
      </c>
      <c r="T79" s="217"/>
      <c r="U79" s="217"/>
      <c r="V79" s="217"/>
      <c r="W79" s="224"/>
      <c r="X79" s="224"/>
      <c r="Y79" s="224"/>
      <c r="Z79" s="224"/>
      <c r="AA79" s="932"/>
      <c r="AB79" s="932"/>
      <c r="AC79" s="932"/>
      <c r="AD79" s="932"/>
      <c r="AE79" s="932"/>
      <c r="AF79" s="932"/>
      <c r="AG79" s="932"/>
      <c r="AH79" s="932"/>
      <c r="AI79" s="932"/>
      <c r="AJ79" s="932"/>
      <c r="AK79" s="932"/>
      <c r="AL79" s="932"/>
      <c r="AM79" s="932"/>
    </row>
    <row r="80" spans="1:39">
      <c r="A80" s="517" t="s">
        <v>41</v>
      </c>
      <c r="B80" s="217">
        <v>21</v>
      </c>
      <c r="C80" s="217" t="s">
        <v>144</v>
      </c>
      <c r="D80" s="217" t="s">
        <v>145</v>
      </c>
      <c r="E80" s="215" t="s">
        <v>45</v>
      </c>
      <c r="F80" s="215" t="s">
        <v>36</v>
      </c>
      <c r="G80" s="215" t="s">
        <v>37</v>
      </c>
      <c r="H80" s="215" t="s">
        <v>35</v>
      </c>
      <c r="I80" s="215" t="s">
        <v>35</v>
      </c>
      <c r="J80" s="217" t="s">
        <v>61</v>
      </c>
      <c r="K80" s="528" t="s">
        <v>38</v>
      </c>
      <c r="L80" s="217" t="s">
        <v>61</v>
      </c>
      <c r="M80" s="226" t="s">
        <v>39</v>
      </c>
      <c r="N80" s="226" t="s">
        <v>39</v>
      </c>
      <c r="O80" s="226" t="s">
        <v>39</v>
      </c>
      <c r="P80" s="226" t="s">
        <v>39</v>
      </c>
      <c r="Q80" s="217" t="s">
        <v>61</v>
      </c>
      <c r="R80" s="217" t="s">
        <v>61</v>
      </c>
      <c r="S80" s="217" t="s">
        <v>61</v>
      </c>
      <c r="T80" s="217" t="s">
        <v>61</v>
      </c>
      <c r="U80" s="217" t="s">
        <v>61</v>
      </c>
      <c r="V80" s="217" t="s">
        <v>61</v>
      </c>
      <c r="W80" s="224" t="s">
        <v>53</v>
      </c>
      <c r="X80" s="224" t="s">
        <v>61</v>
      </c>
      <c r="Y80" s="224" t="s">
        <v>61</v>
      </c>
      <c r="Z80" s="226" t="s">
        <v>61</v>
      </c>
      <c r="AA80" s="248"/>
      <c r="AB80" s="248"/>
      <c r="AC80" s="248"/>
      <c r="AD80" s="248"/>
      <c r="AE80" s="248"/>
      <c r="AF80" s="248"/>
      <c r="AG80" s="248"/>
      <c r="AH80" s="248"/>
      <c r="AI80" s="248"/>
      <c r="AJ80" s="248"/>
      <c r="AK80" s="248"/>
      <c r="AL80" s="248"/>
      <c r="AM80" s="248"/>
    </row>
    <row r="81" spans="1:39">
      <c r="A81" s="911" t="s">
        <v>100</v>
      </c>
      <c r="B81" s="250">
        <v>22</v>
      </c>
      <c r="C81" s="534"/>
      <c r="D81" s="217" t="s">
        <v>146</v>
      </c>
      <c r="E81" s="593" t="s">
        <v>45</v>
      </c>
      <c r="F81" s="593" t="s">
        <v>36</v>
      </c>
      <c r="G81" s="593" t="s">
        <v>35</v>
      </c>
      <c r="H81" s="593" t="s">
        <v>52</v>
      </c>
      <c r="I81" s="593" t="s">
        <v>35</v>
      </c>
      <c r="J81" s="534"/>
      <c r="K81" s="931"/>
      <c r="L81" s="535"/>
      <c r="M81" s="605"/>
      <c r="N81" s="226" t="s">
        <v>39</v>
      </c>
      <c r="O81" s="226" t="s">
        <v>39</v>
      </c>
      <c r="P81" s="226" t="s">
        <v>39</v>
      </c>
      <c r="Q81" s="535"/>
      <c r="R81" s="535"/>
      <c r="S81" s="250" t="s">
        <v>39</v>
      </c>
      <c r="T81" s="534"/>
      <c r="U81" s="534"/>
      <c r="V81" s="535"/>
      <c r="W81" s="535"/>
      <c r="X81" s="535"/>
      <c r="Y81" s="535"/>
      <c r="Z81" s="535"/>
      <c r="AA81" s="936"/>
      <c r="AB81" s="936"/>
      <c r="AC81" s="936"/>
      <c r="AD81" s="936"/>
      <c r="AE81" s="936"/>
      <c r="AF81" s="936"/>
      <c r="AG81" s="936"/>
      <c r="AH81" s="936"/>
      <c r="AI81" s="936"/>
      <c r="AJ81" s="936"/>
      <c r="AK81" s="936"/>
      <c r="AL81" s="936"/>
      <c r="AM81" s="936"/>
    </row>
    <row r="82" spans="1:39">
      <c r="A82" s="517" t="s">
        <v>91</v>
      </c>
      <c r="B82" s="217">
        <v>23</v>
      </c>
      <c r="C82" s="217" t="s">
        <v>61</v>
      </c>
      <c r="D82" s="217" t="s">
        <v>147</v>
      </c>
      <c r="E82" s="215" t="s">
        <v>45</v>
      </c>
      <c r="F82" s="215" t="s">
        <v>36</v>
      </c>
      <c r="G82" s="215" t="s">
        <v>37</v>
      </c>
      <c r="H82" s="215" t="s">
        <v>37</v>
      </c>
      <c r="I82" s="215" t="s">
        <v>45</v>
      </c>
      <c r="J82" s="217" t="s">
        <v>40</v>
      </c>
      <c r="K82" s="937" t="s">
        <v>38</v>
      </c>
      <c r="L82" s="914" t="s">
        <v>61</v>
      </c>
      <c r="M82" s="5"/>
      <c r="N82" s="226" t="s">
        <v>39</v>
      </c>
      <c r="O82" s="226" t="s">
        <v>39</v>
      </c>
      <c r="P82" s="226" t="s">
        <v>39</v>
      </c>
      <c r="Q82" s="217" t="s">
        <v>61</v>
      </c>
      <c r="R82" s="217" t="s">
        <v>61</v>
      </c>
      <c r="S82" s="226" t="s">
        <v>40</v>
      </c>
      <c r="T82" s="226" t="s">
        <v>116</v>
      </c>
      <c r="U82" s="217" t="s">
        <v>61</v>
      </c>
      <c r="V82" s="226" t="s">
        <v>87</v>
      </c>
      <c r="W82" s="224" t="s">
        <v>61</v>
      </c>
      <c r="X82" s="224" t="s">
        <v>61</v>
      </c>
      <c r="Y82" s="224" t="s">
        <v>61</v>
      </c>
      <c r="Z82" s="226" t="s">
        <v>61</v>
      </c>
      <c r="AA82" s="248"/>
      <c r="AB82" s="248"/>
      <c r="AC82" s="248"/>
      <c r="AD82" s="248"/>
      <c r="AE82" s="248"/>
      <c r="AF82" s="248"/>
      <c r="AG82" s="248"/>
      <c r="AH82" s="248"/>
      <c r="AI82" s="248"/>
      <c r="AJ82" s="248"/>
      <c r="AK82" s="248"/>
      <c r="AL82" s="248"/>
      <c r="AM82" s="248"/>
    </row>
    <row r="83" spans="1:39">
      <c r="A83" s="517" t="s">
        <v>57</v>
      </c>
      <c r="B83" s="217">
        <v>27</v>
      </c>
      <c r="C83" s="217"/>
      <c r="D83" s="217" t="s">
        <v>148</v>
      </c>
      <c r="E83" s="215" t="s">
        <v>45</v>
      </c>
      <c r="F83" s="215" t="s">
        <v>36</v>
      </c>
      <c r="G83" s="215" t="s">
        <v>35</v>
      </c>
      <c r="H83" s="215" t="s">
        <v>52</v>
      </c>
      <c r="I83" s="215" t="s">
        <v>35</v>
      </c>
      <c r="J83" s="217"/>
      <c r="K83" s="937"/>
      <c r="L83" s="217"/>
      <c r="M83" s="226"/>
      <c r="N83" s="226"/>
      <c r="O83" s="226"/>
      <c r="P83" s="217"/>
      <c r="Q83" s="217"/>
      <c r="R83" s="217"/>
      <c r="S83" s="226" t="s">
        <v>39</v>
      </c>
      <c r="T83" s="226" t="s">
        <v>116</v>
      </c>
      <c r="U83" s="217"/>
      <c r="V83" s="226"/>
      <c r="W83" s="224"/>
      <c r="X83" s="224"/>
      <c r="Y83" s="224"/>
      <c r="Z83" s="226"/>
      <c r="AA83" s="248"/>
      <c r="AB83" s="248"/>
      <c r="AC83" s="248"/>
      <c r="AD83" s="248"/>
      <c r="AE83" s="248"/>
      <c r="AF83" s="248"/>
      <c r="AG83" s="248"/>
      <c r="AH83" s="248"/>
      <c r="AI83" s="248"/>
      <c r="AJ83" s="248"/>
      <c r="AK83" s="248"/>
      <c r="AL83" s="248"/>
      <c r="AM83" s="248"/>
    </row>
    <row r="84" spans="1:39">
      <c r="A84" s="517" t="s">
        <v>48</v>
      </c>
      <c r="B84" s="217">
        <v>28</v>
      </c>
      <c r="C84" s="217" t="s">
        <v>149</v>
      </c>
      <c r="D84" s="938" t="s">
        <v>150</v>
      </c>
      <c r="E84" s="215" t="s">
        <v>45</v>
      </c>
      <c r="F84" s="215" t="s">
        <v>36</v>
      </c>
      <c r="G84" s="215" t="s">
        <v>37</v>
      </c>
      <c r="H84" s="215" t="s">
        <v>37</v>
      </c>
      <c r="I84" s="215" t="s">
        <v>35</v>
      </c>
      <c r="J84" s="217"/>
      <c r="K84" s="903"/>
      <c r="L84" s="217"/>
      <c r="M84" s="226" t="s">
        <v>40</v>
      </c>
      <c r="N84" s="226" t="s">
        <v>40</v>
      </c>
      <c r="O84" s="226" t="s">
        <v>40</v>
      </c>
      <c r="P84" s="217" t="s">
        <v>40</v>
      </c>
      <c r="Q84" s="217"/>
      <c r="R84" s="217"/>
      <c r="S84" s="226"/>
      <c r="T84" s="226"/>
      <c r="U84" s="217"/>
      <c r="V84" s="226"/>
      <c r="W84" s="224"/>
      <c r="X84" s="224"/>
      <c r="Y84" s="224"/>
      <c r="Z84" s="226"/>
      <c r="AA84" s="248"/>
      <c r="AB84" s="248"/>
      <c r="AC84" s="248"/>
      <c r="AD84" s="248"/>
      <c r="AE84" s="248"/>
      <c r="AF84" s="248"/>
      <c r="AG84" s="248"/>
      <c r="AH84" s="248"/>
      <c r="AI84" s="248"/>
      <c r="AJ84" s="248"/>
      <c r="AK84" s="248"/>
      <c r="AL84" s="248"/>
      <c r="AM84" s="248"/>
    </row>
    <row r="85" spans="1:39">
      <c r="A85" s="517" t="s">
        <v>100</v>
      </c>
      <c r="B85" s="217">
        <v>29</v>
      </c>
      <c r="C85" s="217"/>
      <c r="D85" s="938" t="s">
        <v>151</v>
      </c>
      <c r="E85" s="215" t="s">
        <v>45</v>
      </c>
      <c r="F85" s="215" t="s">
        <v>36</v>
      </c>
      <c r="G85" s="215" t="s">
        <v>35</v>
      </c>
      <c r="H85" s="215" t="s">
        <v>52</v>
      </c>
      <c r="I85" s="215" t="s">
        <v>35</v>
      </c>
      <c r="J85" s="914"/>
      <c r="K85" s="559"/>
      <c r="L85" s="217"/>
      <c r="M85" s="226"/>
      <c r="N85" s="226"/>
      <c r="O85" s="226"/>
      <c r="P85" s="217"/>
      <c r="Q85" s="217"/>
      <c r="R85" s="217"/>
      <c r="S85" s="226" t="s">
        <v>53</v>
      </c>
      <c r="T85" s="226"/>
      <c r="U85" s="217"/>
      <c r="V85" s="226"/>
      <c r="W85" s="224"/>
      <c r="X85" s="224"/>
      <c r="Y85" s="224"/>
      <c r="Z85" s="226"/>
      <c r="AA85" s="248"/>
      <c r="AB85" s="248"/>
      <c r="AC85" s="248"/>
      <c r="AD85" s="248"/>
      <c r="AE85" s="248"/>
      <c r="AF85" s="248"/>
      <c r="AG85" s="248"/>
      <c r="AH85" s="248"/>
      <c r="AI85" s="248"/>
      <c r="AJ85" s="248"/>
      <c r="AK85" s="248"/>
      <c r="AL85" s="248"/>
      <c r="AM85" s="248"/>
    </row>
    <row r="86" spans="1:39">
      <c r="A86" s="517" t="s">
        <v>60</v>
      </c>
      <c r="B86" s="217">
        <v>31</v>
      </c>
      <c r="C86" s="217"/>
      <c r="D86" s="217" t="s">
        <v>152</v>
      </c>
      <c r="E86" s="217" t="s">
        <v>45</v>
      </c>
      <c r="F86" s="217" t="s">
        <v>36</v>
      </c>
      <c r="G86" s="217" t="s">
        <v>37</v>
      </c>
      <c r="H86" s="217" t="s">
        <v>35</v>
      </c>
      <c r="I86" s="217" t="s">
        <v>35</v>
      </c>
      <c r="J86" s="914"/>
      <c r="K86" s="988" t="s">
        <v>38</v>
      </c>
      <c r="L86" s="217"/>
      <c r="M86" s="217"/>
      <c r="N86" s="217" t="s">
        <v>53</v>
      </c>
      <c r="O86" s="217" t="s">
        <v>53</v>
      </c>
      <c r="P86" s="217" t="s">
        <v>53</v>
      </c>
      <c r="Q86" s="217"/>
      <c r="R86" s="217"/>
      <c r="S86" s="217"/>
      <c r="T86" s="217"/>
      <c r="U86" s="217"/>
      <c r="V86" s="217"/>
      <c r="W86" s="224"/>
      <c r="X86" s="224"/>
      <c r="Y86" s="224"/>
      <c r="Z86" s="226"/>
      <c r="AA86" s="248"/>
      <c r="AB86" s="248"/>
      <c r="AC86" s="248"/>
      <c r="AD86" s="248"/>
      <c r="AE86" s="248"/>
      <c r="AF86" s="248"/>
      <c r="AG86" s="248"/>
      <c r="AH86" s="248"/>
      <c r="AI86" s="248"/>
      <c r="AJ86" s="248"/>
      <c r="AK86" s="248"/>
      <c r="AL86" s="248"/>
      <c r="AM86" s="248"/>
    </row>
    <row r="87" spans="1:39" s="933" customFormat="1">
      <c r="A87" s="517" t="s">
        <v>61</v>
      </c>
      <c r="B87" s="217" t="s">
        <v>40</v>
      </c>
      <c r="C87" s="217" t="s">
        <v>61</v>
      </c>
      <c r="D87" s="217" t="s">
        <v>153</v>
      </c>
      <c r="E87" s="215" t="s">
        <v>36</v>
      </c>
      <c r="F87" s="215" t="s">
        <v>35</v>
      </c>
      <c r="G87" s="215" t="s">
        <v>35</v>
      </c>
      <c r="H87" s="215" t="s">
        <v>35</v>
      </c>
      <c r="I87" s="215" t="s">
        <v>35</v>
      </c>
      <c r="J87" s="217" t="s">
        <v>61</v>
      </c>
      <c r="K87" s="528"/>
      <c r="L87" s="217" t="s">
        <v>61</v>
      </c>
      <c r="M87" s="217" t="s">
        <v>61</v>
      </c>
      <c r="N87" s="217" t="s">
        <v>61</v>
      </c>
      <c r="O87" s="217" t="s">
        <v>61</v>
      </c>
      <c r="P87" s="217" t="s">
        <v>61</v>
      </c>
      <c r="Q87" s="217" t="s">
        <v>61</v>
      </c>
      <c r="R87" s="217" t="s">
        <v>61</v>
      </c>
      <c r="S87" s="217" t="s">
        <v>61</v>
      </c>
      <c r="T87" s="217" t="s">
        <v>61</v>
      </c>
      <c r="U87" s="217" t="s">
        <v>61</v>
      </c>
      <c r="V87" s="217" t="s">
        <v>61</v>
      </c>
      <c r="W87" s="224" t="s">
        <v>61</v>
      </c>
      <c r="X87" s="224" t="s">
        <v>61</v>
      </c>
      <c r="Y87" s="224" t="s">
        <v>61</v>
      </c>
      <c r="Z87" s="226" t="s">
        <v>61</v>
      </c>
      <c r="AA87" s="248"/>
      <c r="AB87" s="248"/>
      <c r="AC87" s="248"/>
      <c r="AD87" s="248"/>
      <c r="AE87" s="248"/>
      <c r="AF87" s="248"/>
      <c r="AG87" s="248"/>
      <c r="AH87" s="248"/>
      <c r="AI87" s="248"/>
      <c r="AJ87" s="248"/>
      <c r="AK87" s="248"/>
      <c r="AL87" s="248"/>
      <c r="AM87" s="248"/>
    </row>
    <row r="88" spans="1:39">
      <c r="A88" s="865" t="s">
        <v>154</v>
      </c>
      <c r="B88" s="866"/>
      <c r="C88" s="866"/>
      <c r="D88" s="866"/>
      <c r="E88" s="866"/>
      <c r="F88" s="866"/>
      <c r="G88" s="866"/>
      <c r="H88" s="866"/>
      <c r="I88" s="866"/>
      <c r="J88" s="866"/>
      <c r="K88" s="867"/>
      <c r="L88" s="866"/>
      <c r="M88" s="866"/>
      <c r="N88" s="866"/>
      <c r="O88" s="866"/>
      <c r="P88" s="866"/>
      <c r="Q88" s="866"/>
      <c r="R88" s="866"/>
      <c r="S88" s="866"/>
      <c r="T88" s="866"/>
      <c r="U88" s="866"/>
      <c r="V88" s="866"/>
      <c r="W88" s="868"/>
      <c r="X88" s="868"/>
      <c r="Y88" s="868"/>
      <c r="Z88" s="868"/>
    </row>
    <row r="89" spans="1:39" s="155" customFormat="1">
      <c r="A89" s="1218" t="s">
        <v>1</v>
      </c>
      <c r="B89" s="1218"/>
      <c r="C89" s="1218"/>
      <c r="D89" s="1218"/>
      <c r="E89" s="1218"/>
      <c r="F89" s="1218"/>
      <c r="G89" s="1218"/>
      <c r="H89" s="1219" t="s">
        <v>2</v>
      </c>
      <c r="I89" s="1219"/>
      <c r="J89" s="1219"/>
      <c r="K89" s="1219"/>
      <c r="L89" s="1219"/>
      <c r="M89" s="1219"/>
      <c r="N89" s="1219"/>
      <c r="O89" s="1219"/>
      <c r="P89" s="1219"/>
      <c r="Q89" s="1219"/>
      <c r="R89" s="1219"/>
      <c r="S89" s="1219"/>
      <c r="T89" s="1219"/>
      <c r="U89" s="1219"/>
      <c r="V89" s="1219"/>
      <c r="W89" s="156"/>
      <c r="X89" s="157"/>
      <c r="Y89" s="157"/>
      <c r="Z89" s="157"/>
    </row>
    <row r="90" spans="1:39">
      <c r="A90" s="1229" t="s">
        <v>3</v>
      </c>
      <c r="B90" s="1229"/>
      <c r="C90" s="1229"/>
      <c r="D90" s="1230"/>
      <c r="E90" s="1220" t="s">
        <v>4</v>
      </c>
      <c r="F90" s="1220"/>
      <c r="G90" s="1220"/>
      <c r="H90" s="1220"/>
      <c r="I90" s="1220"/>
      <c r="J90" s="1220"/>
      <c r="K90" s="870"/>
      <c r="L90" s="567"/>
      <c r="M90" s="567"/>
      <c r="N90" s="1221" t="s">
        <v>5</v>
      </c>
      <c r="O90" s="1221"/>
      <c r="P90" s="1221"/>
      <c r="Q90" s="1221"/>
      <c r="R90" s="1221"/>
      <c r="S90" s="1222" t="s">
        <v>6</v>
      </c>
      <c r="T90" s="1222"/>
      <c r="U90" s="1222"/>
      <c r="V90" s="1222"/>
      <c r="W90" s="1222"/>
      <c r="X90" s="1222"/>
      <c r="Y90" s="1222"/>
      <c r="Z90" s="158" t="s">
        <v>7</v>
      </c>
    </row>
    <row r="91" spans="1:39" ht="36" customHeight="1">
      <c r="A91" s="1223" t="s">
        <v>8</v>
      </c>
      <c r="B91" s="1225" t="s">
        <v>9</v>
      </c>
      <c r="C91" s="1227" t="s">
        <v>10</v>
      </c>
      <c r="D91" s="1225" t="s">
        <v>11</v>
      </c>
      <c r="E91" s="1220"/>
      <c r="F91" s="1220"/>
      <c r="G91" s="1220"/>
      <c r="H91" s="1220"/>
      <c r="I91" s="1220"/>
      <c r="J91" s="1220"/>
      <c r="K91" s="939" t="s">
        <v>155</v>
      </c>
      <c r="L91" s="570" t="s">
        <v>13</v>
      </c>
      <c r="M91" s="570" t="s">
        <v>14</v>
      </c>
      <c r="N91" s="180" t="s">
        <v>15</v>
      </c>
      <c r="O91" s="180" t="s">
        <v>16</v>
      </c>
      <c r="P91" s="180" t="s">
        <v>17</v>
      </c>
      <c r="Q91" s="180" t="s">
        <v>18</v>
      </c>
      <c r="R91" s="180" t="s">
        <v>19</v>
      </c>
      <c r="S91" s="181" t="s">
        <v>20</v>
      </c>
      <c r="T91" s="182" t="s">
        <v>21</v>
      </c>
      <c r="U91" s="182" t="s">
        <v>22</v>
      </c>
      <c r="V91" s="569" t="s">
        <v>23</v>
      </c>
      <c r="W91" s="159" t="s">
        <v>24</v>
      </c>
      <c r="X91" s="159" t="s">
        <v>25</v>
      </c>
      <c r="Y91" s="879" t="s">
        <v>26</v>
      </c>
      <c r="Z91" s="158"/>
    </row>
    <row r="92" spans="1:39" ht="18.75" customHeight="1">
      <c r="A92" s="1224"/>
      <c r="B92" s="1226"/>
      <c r="C92" s="1228"/>
      <c r="D92" s="1226"/>
      <c r="E92" s="874" t="s">
        <v>27</v>
      </c>
      <c r="F92" s="874" t="s">
        <v>28</v>
      </c>
      <c r="G92" s="874" t="s">
        <v>29</v>
      </c>
      <c r="H92" s="874" t="s">
        <v>30</v>
      </c>
      <c r="I92" s="874" t="s">
        <v>31</v>
      </c>
      <c r="J92" s="874" t="s">
        <v>19</v>
      </c>
      <c r="K92" s="875"/>
      <c r="L92" s="568"/>
      <c r="M92" s="568"/>
      <c r="N92" s="172"/>
      <c r="O92" s="172"/>
      <c r="P92" s="172"/>
      <c r="Q92" s="172"/>
      <c r="R92" s="172"/>
      <c r="S92" s="173"/>
      <c r="T92" s="177"/>
      <c r="U92" s="177"/>
      <c r="V92" s="568"/>
      <c r="W92" s="872"/>
      <c r="X92" s="872"/>
      <c r="Y92" s="873"/>
      <c r="Z92" s="161"/>
    </row>
    <row r="93" spans="1:39">
      <c r="A93" s="569"/>
      <c r="B93" s="184"/>
      <c r="C93" s="184"/>
      <c r="D93" s="569"/>
      <c r="E93" s="569"/>
      <c r="F93" s="569"/>
      <c r="G93" s="569"/>
      <c r="H93" s="569"/>
      <c r="I93" s="569"/>
      <c r="J93" s="570"/>
      <c r="K93" s="529"/>
      <c r="L93" s="570"/>
      <c r="M93" s="570"/>
      <c r="N93" s="180"/>
      <c r="O93" s="180"/>
      <c r="P93" s="180"/>
      <c r="Q93" s="180"/>
      <c r="R93" s="180"/>
      <c r="S93" s="181"/>
      <c r="T93" s="182"/>
      <c r="U93" s="182"/>
      <c r="V93" s="569"/>
      <c r="W93" s="159"/>
      <c r="X93" s="160"/>
      <c r="Y93" s="148"/>
      <c r="Z93" s="158"/>
    </row>
    <row r="94" spans="1:39" s="933" customFormat="1">
      <c r="A94" s="557"/>
      <c r="B94" s="1127"/>
      <c r="C94" s="1127"/>
      <c r="D94" s="1127" t="s">
        <v>156</v>
      </c>
      <c r="E94" s="1127"/>
      <c r="F94" s="1127"/>
      <c r="G94" s="1127"/>
      <c r="H94" s="1127"/>
      <c r="I94" s="1127"/>
      <c r="J94" s="1128"/>
      <c r="K94" s="1129"/>
      <c r="L94" s="1128"/>
      <c r="M94" s="1128"/>
      <c r="N94" s="1127" t="s">
        <v>39</v>
      </c>
      <c r="O94" s="1127" t="s">
        <v>39</v>
      </c>
      <c r="P94" s="1127" t="s">
        <v>39</v>
      </c>
      <c r="Q94" s="1127" t="s">
        <v>39</v>
      </c>
      <c r="R94" s="1127" t="s">
        <v>39</v>
      </c>
      <c r="S94" s="1127"/>
      <c r="T94" s="1128" t="s">
        <v>133</v>
      </c>
      <c r="U94" s="1128"/>
      <c r="V94" s="1127"/>
      <c r="W94" s="1130" t="s">
        <v>157</v>
      </c>
      <c r="X94" s="1131"/>
      <c r="Y94" s="1131"/>
      <c r="Z94" s="1132" t="s">
        <v>158</v>
      </c>
    </row>
    <row r="95" spans="1:39" s="944" customFormat="1" ht="38.25">
      <c r="A95" s="906" t="s">
        <v>32</v>
      </c>
      <c r="B95" s="940">
        <v>1</v>
      </c>
      <c r="C95" s="222" t="s">
        <v>61</v>
      </c>
      <c r="D95" s="941" t="s">
        <v>159</v>
      </c>
      <c r="E95" s="222" t="s">
        <v>45</v>
      </c>
      <c r="F95" s="222" t="s">
        <v>36</v>
      </c>
      <c r="G95" s="222" t="s">
        <v>37</v>
      </c>
      <c r="H95" s="222" t="s">
        <v>45</v>
      </c>
      <c r="I95" s="222" t="s">
        <v>35</v>
      </c>
      <c r="J95" s="214" t="s">
        <v>61</v>
      </c>
      <c r="K95" s="942"/>
      <c r="L95" s="222" t="s">
        <v>61</v>
      </c>
      <c r="M95" s="222" t="s">
        <v>61</v>
      </c>
      <c r="N95" s="222" t="s">
        <v>61</v>
      </c>
      <c r="O95" s="222" t="s">
        <v>61</v>
      </c>
      <c r="P95" s="222" t="s">
        <v>61</v>
      </c>
      <c r="Q95" s="222" t="s">
        <v>61</v>
      </c>
      <c r="R95" s="222" t="s">
        <v>61</v>
      </c>
      <c r="S95" s="222" t="s">
        <v>61</v>
      </c>
      <c r="T95" s="222" t="s">
        <v>61</v>
      </c>
      <c r="U95" s="222" t="s">
        <v>61</v>
      </c>
      <c r="V95" s="222" t="s">
        <v>61</v>
      </c>
      <c r="W95" s="940" t="s">
        <v>61</v>
      </c>
      <c r="X95" s="940" t="s">
        <v>61</v>
      </c>
      <c r="Y95" s="940" t="s">
        <v>61</v>
      </c>
      <c r="Z95" s="943" t="s">
        <v>61</v>
      </c>
      <c r="AA95" s="932" t="s">
        <v>61</v>
      </c>
      <c r="AB95" s="932" t="s">
        <v>61</v>
      </c>
      <c r="AC95" s="932" t="s">
        <v>61</v>
      </c>
      <c r="AD95" s="932" t="s">
        <v>61</v>
      </c>
      <c r="AE95" s="932" t="s">
        <v>61</v>
      </c>
      <c r="AF95" s="932" t="s">
        <v>61</v>
      </c>
      <c r="AG95" s="932" t="s">
        <v>61</v>
      </c>
      <c r="AH95" s="932" t="s">
        <v>61</v>
      </c>
      <c r="AI95" s="932" t="s">
        <v>61</v>
      </c>
      <c r="AJ95" s="932" t="s">
        <v>61</v>
      </c>
      <c r="AK95" s="932" t="s">
        <v>61</v>
      </c>
      <c r="AL95" s="932" t="s">
        <v>61</v>
      </c>
      <c r="AM95" s="932" t="s">
        <v>61</v>
      </c>
    </row>
    <row r="96" spans="1:39" s="944" customFormat="1">
      <c r="A96" s="906" t="s">
        <v>32</v>
      </c>
      <c r="B96" s="940">
        <v>1</v>
      </c>
      <c r="C96" s="5" t="s">
        <v>160</v>
      </c>
      <c r="D96" s="8" t="s">
        <v>161</v>
      </c>
      <c r="E96" s="8" t="s">
        <v>35</v>
      </c>
      <c r="F96" s="8" t="s">
        <v>36</v>
      </c>
      <c r="G96" s="8" t="s">
        <v>37</v>
      </c>
      <c r="H96" s="8" t="s">
        <v>35</v>
      </c>
      <c r="I96" s="8" t="s">
        <v>35</v>
      </c>
      <c r="J96" s="8"/>
      <c r="K96" s="945"/>
      <c r="L96" s="5"/>
      <c r="M96" s="222" t="s">
        <v>39</v>
      </c>
      <c r="N96" s="222" t="s">
        <v>39</v>
      </c>
      <c r="O96" s="222" t="s">
        <v>39</v>
      </c>
      <c r="P96" s="222" t="s">
        <v>39</v>
      </c>
      <c r="Q96" s="5"/>
      <c r="R96" s="5"/>
      <c r="S96" s="5"/>
      <c r="T96" s="5"/>
      <c r="U96" s="5"/>
      <c r="V96" s="5"/>
      <c r="W96" s="622"/>
      <c r="X96" s="622"/>
      <c r="Y96" s="622"/>
      <c r="Z96" s="946"/>
    </row>
    <row r="97" spans="1:39" s="944" customFormat="1">
      <c r="A97" s="906" t="s">
        <v>32</v>
      </c>
      <c r="B97" s="940">
        <v>1</v>
      </c>
      <c r="C97" s="222"/>
      <c r="D97" s="941" t="s">
        <v>162</v>
      </c>
      <c r="E97" s="222" t="s">
        <v>37</v>
      </c>
      <c r="F97" s="222" t="s">
        <v>36</v>
      </c>
      <c r="G97" s="222" t="s">
        <v>37</v>
      </c>
      <c r="H97" s="222" t="s">
        <v>37</v>
      </c>
      <c r="I97" s="222" t="s">
        <v>37</v>
      </c>
      <c r="J97" s="214"/>
      <c r="K97" s="942"/>
      <c r="L97" s="222"/>
      <c r="M97" s="222" t="s">
        <v>39</v>
      </c>
      <c r="N97" s="222" t="s">
        <v>39</v>
      </c>
      <c r="O97" s="222" t="s">
        <v>163</v>
      </c>
      <c r="P97" s="222" t="s">
        <v>39</v>
      </c>
      <c r="Q97" s="222"/>
      <c r="R97" s="222"/>
      <c r="S97" s="222" t="s">
        <v>39</v>
      </c>
      <c r="T97" s="222" t="s">
        <v>53</v>
      </c>
      <c r="U97" s="222"/>
      <c r="V97" s="222"/>
      <c r="W97" s="940"/>
      <c r="X97" s="940"/>
      <c r="Y97" s="940"/>
      <c r="Z97" s="943"/>
      <c r="AA97" s="932"/>
      <c r="AB97" s="932"/>
      <c r="AC97" s="932"/>
      <c r="AD97" s="932"/>
      <c r="AE97" s="932"/>
      <c r="AF97" s="932"/>
      <c r="AG97" s="932"/>
      <c r="AH97" s="932"/>
      <c r="AI97" s="932"/>
      <c r="AJ97" s="932"/>
      <c r="AK97" s="932"/>
      <c r="AL97" s="932"/>
      <c r="AM97" s="932"/>
    </row>
    <row r="98" spans="1:39" s="944" customFormat="1">
      <c r="A98" s="934" t="s">
        <v>55</v>
      </c>
      <c r="B98" s="226">
        <v>2</v>
      </c>
      <c r="C98" s="217"/>
      <c r="D98" s="947" t="s">
        <v>164</v>
      </c>
      <c r="E98" s="222" t="s">
        <v>37</v>
      </c>
      <c r="F98" s="222" t="s">
        <v>36</v>
      </c>
      <c r="G98" s="222" t="s">
        <v>35</v>
      </c>
      <c r="H98" s="222" t="s">
        <v>52</v>
      </c>
      <c r="I98" s="222" t="s">
        <v>35</v>
      </c>
      <c r="J98" s="215"/>
      <c r="K98" s="948"/>
      <c r="L98" s="217"/>
      <c r="M98" s="217"/>
      <c r="N98" s="222" t="s">
        <v>39</v>
      </c>
      <c r="O98" s="222" t="s">
        <v>39</v>
      </c>
      <c r="P98" s="222" t="s">
        <v>39</v>
      </c>
      <c r="Q98" s="217" t="s">
        <v>39</v>
      </c>
      <c r="R98" s="217"/>
      <c r="S98" s="217" t="s">
        <v>39</v>
      </c>
      <c r="T98" s="217"/>
      <c r="U98" s="217"/>
      <c r="V98" s="217"/>
      <c r="W98" s="226"/>
      <c r="X98" s="226"/>
      <c r="Y98" s="226"/>
      <c r="Z98" s="216"/>
      <c r="AA98" s="932"/>
      <c r="AB98" s="932"/>
      <c r="AC98" s="932"/>
      <c r="AD98" s="932"/>
      <c r="AE98" s="932"/>
      <c r="AF98" s="932"/>
      <c r="AG98" s="932"/>
      <c r="AH98" s="932"/>
      <c r="AI98" s="932"/>
      <c r="AJ98" s="932"/>
      <c r="AK98" s="932"/>
      <c r="AL98" s="932"/>
      <c r="AM98" s="932"/>
    </row>
    <row r="99" spans="1:39" s="944" customFormat="1">
      <c r="A99" s="906" t="s">
        <v>57</v>
      </c>
      <c r="B99" s="940">
        <v>3</v>
      </c>
      <c r="C99" s="222" t="s">
        <v>165</v>
      </c>
      <c r="D99" s="941" t="s">
        <v>166</v>
      </c>
      <c r="E99" s="222" t="s">
        <v>37</v>
      </c>
      <c r="F99" s="222" t="s">
        <v>36</v>
      </c>
      <c r="G99" s="222" t="s">
        <v>37</v>
      </c>
      <c r="H99" s="222" t="s">
        <v>35</v>
      </c>
      <c r="I99" s="222" t="s">
        <v>35</v>
      </c>
      <c r="J99" s="214"/>
      <c r="K99" s="942"/>
      <c r="L99" s="222"/>
      <c r="M99" s="222" t="s">
        <v>39</v>
      </c>
      <c r="N99" s="222" t="s">
        <v>39</v>
      </c>
      <c r="O99" s="222" t="s">
        <v>39</v>
      </c>
      <c r="P99" s="222" t="s">
        <v>39</v>
      </c>
      <c r="Q99" s="222"/>
      <c r="R99" s="222"/>
      <c r="S99" s="222"/>
      <c r="T99" s="222"/>
      <c r="U99" s="222"/>
      <c r="V99" s="222"/>
      <c r="W99" s="940"/>
      <c r="X99" s="940"/>
      <c r="Y99" s="940"/>
      <c r="Z99" s="943"/>
      <c r="AA99" s="932"/>
      <c r="AB99" s="932"/>
      <c r="AC99" s="932"/>
      <c r="AD99" s="932"/>
      <c r="AE99" s="932"/>
      <c r="AF99" s="932"/>
      <c r="AG99" s="932"/>
      <c r="AH99" s="932"/>
      <c r="AI99" s="932"/>
      <c r="AJ99" s="932"/>
      <c r="AK99" s="932"/>
      <c r="AL99" s="932"/>
      <c r="AM99" s="932"/>
    </row>
    <row r="100" spans="1:39" s="944" customFormat="1">
      <c r="A100" s="517" t="s">
        <v>43</v>
      </c>
      <c r="B100" s="217">
        <v>5</v>
      </c>
      <c r="C100" s="217"/>
      <c r="D100" s="217" t="s">
        <v>167</v>
      </c>
      <c r="E100" s="603" t="s">
        <v>45</v>
      </c>
      <c r="F100" s="603" t="s">
        <v>36</v>
      </c>
      <c r="G100" s="603" t="s">
        <v>35</v>
      </c>
      <c r="H100" s="603" t="s">
        <v>37</v>
      </c>
      <c r="I100" s="603" t="s">
        <v>35</v>
      </c>
      <c r="J100" s="217"/>
      <c r="K100" s="528"/>
      <c r="L100" s="217"/>
      <c r="M100" s="217"/>
      <c r="N100" s="217" t="s">
        <v>53</v>
      </c>
      <c r="O100" s="217" t="s">
        <v>53</v>
      </c>
      <c r="P100" s="217" t="s">
        <v>53</v>
      </c>
      <c r="Q100" s="217" t="s">
        <v>53</v>
      </c>
      <c r="R100" s="226"/>
      <c r="S100" s="217"/>
      <c r="T100" s="217" t="s">
        <v>53</v>
      </c>
      <c r="U100" s="217"/>
      <c r="V100" s="217"/>
      <c r="W100" s="224"/>
      <c r="X100" s="224"/>
      <c r="Y100" s="224"/>
      <c r="Z100" s="226"/>
      <c r="AA100" s="248"/>
      <c r="AB100" s="248"/>
      <c r="AC100" s="248"/>
      <c r="AD100" s="248"/>
      <c r="AE100" s="248"/>
      <c r="AF100" s="248"/>
      <c r="AG100" s="248"/>
      <c r="AH100" s="248"/>
      <c r="AI100" s="248"/>
      <c r="AJ100" s="248"/>
      <c r="AK100" s="248"/>
      <c r="AL100" s="248"/>
      <c r="AM100" s="248"/>
    </row>
    <row r="101" spans="1:39" ht="38.25">
      <c r="A101" s="934" t="s">
        <v>43</v>
      </c>
      <c r="B101" s="226">
        <v>5</v>
      </c>
      <c r="C101" s="217" t="s">
        <v>61</v>
      </c>
      <c r="D101" s="947" t="s">
        <v>168</v>
      </c>
      <c r="E101" s="600" t="s">
        <v>45</v>
      </c>
      <c r="F101" s="214" t="s">
        <v>36</v>
      </c>
      <c r="G101" s="600" t="s">
        <v>37</v>
      </c>
      <c r="H101" s="600" t="s">
        <v>45</v>
      </c>
      <c r="I101" s="600" t="s">
        <v>35</v>
      </c>
      <c r="J101" s="215" t="s">
        <v>61</v>
      </c>
      <c r="K101" s="948"/>
      <c r="L101" s="217" t="s">
        <v>61</v>
      </c>
      <c r="M101" s="217" t="s">
        <v>61</v>
      </c>
      <c r="N101" s="217" t="s">
        <v>61</v>
      </c>
      <c r="O101" s="217" t="s">
        <v>61</v>
      </c>
      <c r="P101" s="217" t="s">
        <v>61</v>
      </c>
      <c r="Q101" s="217" t="s">
        <v>61</v>
      </c>
      <c r="R101" s="217" t="s">
        <v>61</v>
      </c>
      <c r="S101" s="217" t="s">
        <v>61</v>
      </c>
      <c r="T101" s="217" t="s">
        <v>61</v>
      </c>
      <c r="U101" s="217" t="s">
        <v>61</v>
      </c>
      <c r="V101" s="217" t="s">
        <v>61</v>
      </c>
      <c r="W101" s="226" t="s">
        <v>61</v>
      </c>
      <c r="X101" s="226" t="s">
        <v>61</v>
      </c>
      <c r="Y101" s="226" t="s">
        <v>61</v>
      </c>
      <c r="Z101" s="216" t="s">
        <v>61</v>
      </c>
      <c r="AA101" s="932" t="s">
        <v>61</v>
      </c>
      <c r="AB101" s="932" t="s">
        <v>61</v>
      </c>
      <c r="AC101" s="932" t="s">
        <v>61</v>
      </c>
      <c r="AD101" s="932" t="s">
        <v>61</v>
      </c>
      <c r="AE101" s="932" t="s">
        <v>61</v>
      </c>
      <c r="AF101" s="932" t="s">
        <v>61</v>
      </c>
      <c r="AG101" s="932" t="s">
        <v>61</v>
      </c>
      <c r="AH101" s="932" t="s">
        <v>61</v>
      </c>
      <c r="AI101" s="932" t="s">
        <v>61</v>
      </c>
      <c r="AJ101" s="932" t="s">
        <v>61</v>
      </c>
      <c r="AK101" s="932" t="s">
        <v>61</v>
      </c>
      <c r="AL101" s="932" t="s">
        <v>61</v>
      </c>
      <c r="AM101" s="932" t="s">
        <v>61</v>
      </c>
    </row>
    <row r="102" spans="1:39" s="950" customFormat="1">
      <c r="A102" s="934" t="s">
        <v>169</v>
      </c>
      <c r="B102" s="226">
        <v>7</v>
      </c>
      <c r="C102" s="949" t="s">
        <v>170</v>
      </c>
      <c r="D102" s="947" t="s">
        <v>171</v>
      </c>
      <c r="E102" s="215" t="s">
        <v>35</v>
      </c>
      <c r="F102" s="215" t="s">
        <v>36</v>
      </c>
      <c r="G102" s="215" t="s">
        <v>37</v>
      </c>
      <c r="H102" s="215" t="s">
        <v>35</v>
      </c>
      <c r="I102" s="215" t="s">
        <v>35</v>
      </c>
      <c r="J102" s="215" t="s">
        <v>61</v>
      </c>
      <c r="K102" s="948" t="s">
        <v>38</v>
      </c>
      <c r="L102" s="217" t="s">
        <v>61</v>
      </c>
      <c r="M102" s="222" t="s">
        <v>39</v>
      </c>
      <c r="N102" s="222" t="s">
        <v>39</v>
      </c>
      <c r="O102" s="222" t="s">
        <v>39</v>
      </c>
      <c r="P102" s="222" t="s">
        <v>39</v>
      </c>
      <c r="Q102" s="217" t="s">
        <v>61</v>
      </c>
      <c r="R102" s="217" t="s">
        <v>61</v>
      </c>
      <c r="S102" s="217" t="s">
        <v>61</v>
      </c>
      <c r="T102" s="217" t="s">
        <v>61</v>
      </c>
      <c r="U102" s="217" t="s">
        <v>61</v>
      </c>
      <c r="V102" s="217" t="s">
        <v>61</v>
      </c>
      <c r="W102" s="226" t="s">
        <v>53</v>
      </c>
      <c r="X102" s="226" t="s">
        <v>61</v>
      </c>
      <c r="Y102" s="226" t="s">
        <v>61</v>
      </c>
      <c r="Z102" s="216" t="s">
        <v>61</v>
      </c>
      <c r="AA102" s="932" t="s">
        <v>61</v>
      </c>
      <c r="AB102" s="932" t="s">
        <v>61</v>
      </c>
      <c r="AC102" s="932" t="s">
        <v>61</v>
      </c>
      <c r="AD102" s="932" t="s">
        <v>61</v>
      </c>
      <c r="AE102" s="932" t="s">
        <v>61</v>
      </c>
      <c r="AF102" s="932" t="s">
        <v>61</v>
      </c>
      <c r="AG102" s="932" t="s">
        <v>61</v>
      </c>
      <c r="AH102" s="932" t="s">
        <v>61</v>
      </c>
      <c r="AI102" s="932" t="s">
        <v>61</v>
      </c>
      <c r="AJ102" s="932" t="s">
        <v>61</v>
      </c>
      <c r="AK102" s="932" t="s">
        <v>61</v>
      </c>
      <c r="AL102" s="932" t="s">
        <v>61</v>
      </c>
      <c r="AM102" s="932" t="s">
        <v>61</v>
      </c>
    </row>
    <row r="103" spans="1:39" s="944" customFormat="1">
      <c r="A103" s="934" t="s">
        <v>50</v>
      </c>
      <c r="B103" s="226">
        <v>7</v>
      </c>
      <c r="C103" s="217" t="s">
        <v>80</v>
      </c>
      <c r="D103" s="215" t="s">
        <v>172</v>
      </c>
      <c r="E103" s="215" t="s">
        <v>35</v>
      </c>
      <c r="F103" s="215" t="s">
        <v>36</v>
      </c>
      <c r="G103" s="215" t="s">
        <v>37</v>
      </c>
      <c r="H103" s="215" t="s">
        <v>35</v>
      </c>
      <c r="I103" s="215" t="s">
        <v>35</v>
      </c>
      <c r="J103" s="215" t="s">
        <v>40</v>
      </c>
      <c r="K103" s="948" t="s">
        <v>38</v>
      </c>
      <c r="L103" s="217" t="s">
        <v>61</v>
      </c>
      <c r="M103" s="222" t="s">
        <v>39</v>
      </c>
      <c r="N103" s="222" t="s">
        <v>39</v>
      </c>
      <c r="O103" s="222" t="s">
        <v>39</v>
      </c>
      <c r="P103" s="217" t="s">
        <v>39</v>
      </c>
      <c r="Q103" s="217" t="s">
        <v>61</v>
      </c>
      <c r="R103" s="217" t="s">
        <v>61</v>
      </c>
      <c r="S103" s="217" t="s">
        <v>61</v>
      </c>
      <c r="T103" s="217" t="s">
        <v>61</v>
      </c>
      <c r="U103" s="217" t="s">
        <v>61</v>
      </c>
      <c r="V103" s="217" t="s">
        <v>61</v>
      </c>
      <c r="W103" s="226" t="s">
        <v>61</v>
      </c>
      <c r="X103" s="226" t="s">
        <v>61</v>
      </c>
      <c r="Y103" s="226" t="s">
        <v>61</v>
      </c>
      <c r="Z103" s="216" t="s">
        <v>61</v>
      </c>
      <c r="AA103" s="932" t="s">
        <v>61</v>
      </c>
      <c r="AB103" s="932" t="s">
        <v>61</v>
      </c>
      <c r="AC103" s="932" t="s">
        <v>61</v>
      </c>
      <c r="AD103" s="932" t="s">
        <v>61</v>
      </c>
      <c r="AE103" s="932" t="s">
        <v>61</v>
      </c>
      <c r="AF103" s="932" t="s">
        <v>61</v>
      </c>
      <c r="AG103" s="932" t="s">
        <v>61</v>
      </c>
      <c r="AH103" s="932" t="s">
        <v>61</v>
      </c>
      <c r="AI103" s="932" t="s">
        <v>61</v>
      </c>
      <c r="AJ103" s="932" t="s">
        <v>61</v>
      </c>
      <c r="AK103" s="932" t="s">
        <v>61</v>
      </c>
      <c r="AL103" s="932" t="s">
        <v>61</v>
      </c>
      <c r="AM103" s="932" t="s">
        <v>61</v>
      </c>
    </row>
    <row r="104" spans="1:39" s="944" customFormat="1">
      <c r="A104" s="934" t="s">
        <v>32</v>
      </c>
      <c r="B104" s="226">
        <v>8</v>
      </c>
      <c r="C104" s="217" t="s">
        <v>61</v>
      </c>
      <c r="D104" s="215" t="s">
        <v>173</v>
      </c>
      <c r="E104" s="215" t="s">
        <v>45</v>
      </c>
      <c r="F104" s="215" t="s">
        <v>36</v>
      </c>
      <c r="G104" s="215" t="s">
        <v>37</v>
      </c>
      <c r="H104" s="215" t="s">
        <v>45</v>
      </c>
      <c r="I104" s="215" t="s">
        <v>35</v>
      </c>
      <c r="J104" s="215" t="s">
        <v>61</v>
      </c>
      <c r="K104" s="948"/>
      <c r="L104" s="217" t="s">
        <v>61</v>
      </c>
      <c r="M104" s="222" t="s">
        <v>39</v>
      </c>
      <c r="N104" s="222" t="s">
        <v>39</v>
      </c>
      <c r="O104" s="222" t="s">
        <v>39</v>
      </c>
      <c r="P104" s="222" t="s">
        <v>39</v>
      </c>
      <c r="Q104" s="226" t="s">
        <v>40</v>
      </c>
      <c r="R104" s="217" t="s">
        <v>61</v>
      </c>
      <c r="S104" s="217" t="s">
        <v>61</v>
      </c>
      <c r="T104" s="226" t="s">
        <v>53</v>
      </c>
      <c r="U104" s="217" t="s">
        <v>61</v>
      </c>
      <c r="V104" s="226" t="s">
        <v>53</v>
      </c>
      <c r="W104" s="226" t="s">
        <v>53</v>
      </c>
      <c r="X104" s="226" t="s">
        <v>61</v>
      </c>
      <c r="Y104" s="226" t="s">
        <v>61</v>
      </c>
      <c r="Z104" s="216" t="s">
        <v>61</v>
      </c>
      <c r="AA104" s="932" t="s">
        <v>61</v>
      </c>
      <c r="AB104" s="932" t="s">
        <v>61</v>
      </c>
      <c r="AC104" s="932" t="s">
        <v>61</v>
      </c>
      <c r="AD104" s="932" t="s">
        <v>61</v>
      </c>
      <c r="AE104" s="932" t="s">
        <v>61</v>
      </c>
      <c r="AF104" s="932" t="s">
        <v>61</v>
      </c>
      <c r="AG104" s="932" t="s">
        <v>61</v>
      </c>
      <c r="AH104" s="932" t="s">
        <v>61</v>
      </c>
      <c r="AI104" s="932" t="s">
        <v>61</v>
      </c>
      <c r="AJ104" s="932" t="s">
        <v>61</v>
      </c>
      <c r="AK104" s="932" t="s">
        <v>61</v>
      </c>
      <c r="AL104" s="932" t="s">
        <v>61</v>
      </c>
      <c r="AM104" s="932" t="s">
        <v>61</v>
      </c>
    </row>
    <row r="105" spans="1:39">
      <c r="A105" s="934" t="s">
        <v>55</v>
      </c>
      <c r="B105" s="226">
        <v>9</v>
      </c>
      <c r="C105" s="217" t="s">
        <v>61</v>
      </c>
      <c r="D105" s="216" t="s">
        <v>174</v>
      </c>
      <c r="E105" s="216" t="s">
        <v>36</v>
      </c>
      <c r="F105" s="216" t="s">
        <v>37</v>
      </c>
      <c r="G105" s="216" t="s">
        <v>35</v>
      </c>
      <c r="H105" s="216" t="s">
        <v>35</v>
      </c>
      <c r="I105" s="216" t="s">
        <v>35</v>
      </c>
      <c r="J105" s="215" t="s">
        <v>61</v>
      </c>
      <c r="K105" s="948"/>
      <c r="L105" s="217" t="s">
        <v>61</v>
      </c>
      <c r="M105" s="226" t="s">
        <v>40</v>
      </c>
      <c r="N105" s="226" t="s">
        <v>40</v>
      </c>
      <c r="O105" s="226" t="s">
        <v>40</v>
      </c>
      <c r="P105" s="226" t="s">
        <v>40</v>
      </c>
      <c r="Q105" s="226" t="s">
        <v>40</v>
      </c>
      <c r="R105" s="217" t="s">
        <v>61</v>
      </c>
      <c r="S105" s="217" t="s">
        <v>61</v>
      </c>
      <c r="T105" s="226" t="s">
        <v>53</v>
      </c>
      <c r="U105" s="217" t="s">
        <v>61</v>
      </c>
      <c r="V105" s="226" t="s">
        <v>61</v>
      </c>
      <c r="W105" s="226" t="s">
        <v>61</v>
      </c>
      <c r="X105" s="226" t="s">
        <v>61</v>
      </c>
      <c r="Y105" s="226" t="s">
        <v>61</v>
      </c>
      <c r="Z105" s="216" t="s">
        <v>61</v>
      </c>
      <c r="AA105" s="932" t="s">
        <v>61</v>
      </c>
      <c r="AB105" s="932" t="s">
        <v>61</v>
      </c>
      <c r="AC105" s="932" t="s">
        <v>61</v>
      </c>
      <c r="AD105" s="932" t="s">
        <v>61</v>
      </c>
      <c r="AE105" s="932" t="s">
        <v>61</v>
      </c>
      <c r="AF105" s="932" t="s">
        <v>61</v>
      </c>
      <c r="AG105" s="932" t="s">
        <v>61</v>
      </c>
      <c r="AH105" s="932" t="s">
        <v>61</v>
      </c>
      <c r="AI105" s="932" t="s">
        <v>61</v>
      </c>
      <c r="AJ105" s="932" t="s">
        <v>61</v>
      </c>
      <c r="AK105" s="932" t="s">
        <v>61</v>
      </c>
      <c r="AL105" s="932" t="s">
        <v>61</v>
      </c>
      <c r="AM105" s="932" t="s">
        <v>61</v>
      </c>
    </row>
    <row r="106" spans="1:39">
      <c r="A106" s="906" t="s">
        <v>57</v>
      </c>
      <c r="B106" s="558">
        <v>10</v>
      </c>
      <c r="C106" s="558" t="s">
        <v>61</v>
      </c>
      <c r="D106" s="558" t="s">
        <v>175</v>
      </c>
      <c r="E106" s="222" t="s">
        <v>45</v>
      </c>
      <c r="F106" s="558" t="s">
        <v>36</v>
      </c>
      <c r="G106" s="558" t="s">
        <v>35</v>
      </c>
      <c r="H106" s="558" t="s">
        <v>37</v>
      </c>
      <c r="I106" s="558" t="s">
        <v>35</v>
      </c>
      <c r="J106" s="558" t="s">
        <v>176</v>
      </c>
      <c r="K106" s="559"/>
      <c r="L106" s="558" t="s">
        <v>61</v>
      </c>
      <c r="M106" s="558" t="s">
        <v>61</v>
      </c>
      <c r="N106" s="558" t="s">
        <v>61</v>
      </c>
      <c r="O106" s="558" t="s">
        <v>61</v>
      </c>
      <c r="P106" s="558" t="s">
        <v>61</v>
      </c>
      <c r="Q106" s="558" t="s">
        <v>61</v>
      </c>
      <c r="R106" s="558" t="s">
        <v>61</v>
      </c>
      <c r="S106" s="558" t="s">
        <v>61</v>
      </c>
      <c r="T106" s="558" t="s">
        <v>61</v>
      </c>
      <c r="U106" s="558" t="s">
        <v>61</v>
      </c>
      <c r="V106" s="558" t="s">
        <v>61</v>
      </c>
      <c r="W106" s="906" t="s">
        <v>61</v>
      </c>
      <c r="X106" s="906" t="s">
        <v>61</v>
      </c>
      <c r="Y106" s="906" t="s">
        <v>61</v>
      </c>
      <c r="Z106" s="906" t="s">
        <v>61</v>
      </c>
      <c r="AA106" s="248"/>
      <c r="AB106" s="248"/>
      <c r="AC106" s="248"/>
      <c r="AD106" s="248"/>
      <c r="AE106" s="248"/>
      <c r="AF106" s="248"/>
      <c r="AG106" s="248"/>
      <c r="AH106" s="248"/>
      <c r="AI106" s="248"/>
      <c r="AJ106" s="248"/>
      <c r="AK106" s="248"/>
      <c r="AL106" s="248"/>
      <c r="AM106" s="248"/>
    </row>
    <row r="107" spans="1:39">
      <c r="A107" s="517" t="s">
        <v>41</v>
      </c>
      <c r="B107" s="217">
        <v>11</v>
      </c>
      <c r="C107" s="949" t="s">
        <v>177</v>
      </c>
      <c r="D107" s="217" t="s">
        <v>178</v>
      </c>
      <c r="E107" s="217" t="s">
        <v>35</v>
      </c>
      <c r="F107" s="217" t="s">
        <v>36</v>
      </c>
      <c r="G107" s="217" t="s">
        <v>37</v>
      </c>
      <c r="H107" s="217" t="s">
        <v>35</v>
      </c>
      <c r="I107" s="217" t="s">
        <v>35</v>
      </c>
      <c r="J107" s="217" t="s">
        <v>40</v>
      </c>
      <c r="K107" s="903" t="s">
        <v>38</v>
      </c>
      <c r="L107" s="217" t="s">
        <v>61</v>
      </c>
      <c r="M107" s="222" t="s">
        <v>39</v>
      </c>
      <c r="N107" s="222" t="s">
        <v>39</v>
      </c>
      <c r="O107" s="222" t="s">
        <v>39</v>
      </c>
      <c r="P107" s="222" t="s">
        <v>39</v>
      </c>
      <c r="Q107" s="217" t="s">
        <v>61</v>
      </c>
      <c r="R107" s="217" t="s">
        <v>61</v>
      </c>
      <c r="S107" s="217" t="s">
        <v>61</v>
      </c>
      <c r="T107" s="217" t="s">
        <v>61</v>
      </c>
      <c r="U107" s="217" t="s">
        <v>61</v>
      </c>
      <c r="V107" s="217" t="s">
        <v>61</v>
      </c>
      <c r="W107" s="226" t="s">
        <v>61</v>
      </c>
      <c r="X107" s="226" t="s">
        <v>61</v>
      </c>
      <c r="Y107" s="226" t="s">
        <v>61</v>
      </c>
      <c r="Z107" s="226" t="s">
        <v>61</v>
      </c>
      <c r="AA107" s="248"/>
      <c r="AB107" s="248"/>
      <c r="AC107" s="248"/>
      <c r="AD107" s="248"/>
      <c r="AE107" s="248"/>
      <c r="AF107" s="248"/>
      <c r="AG107" s="248"/>
      <c r="AH107" s="248"/>
      <c r="AI107" s="248"/>
      <c r="AJ107" s="248"/>
      <c r="AK107" s="248"/>
      <c r="AL107" s="248"/>
      <c r="AM107" s="248"/>
    </row>
    <row r="108" spans="1:39">
      <c r="A108" s="517" t="s">
        <v>91</v>
      </c>
      <c r="B108" s="217">
        <v>13</v>
      </c>
      <c r="C108" s="897"/>
      <c r="D108" s="217" t="s">
        <v>179</v>
      </c>
      <c r="E108" s="217" t="s">
        <v>35</v>
      </c>
      <c r="F108" s="217" t="s">
        <v>36</v>
      </c>
      <c r="G108" s="217" t="s">
        <v>37</v>
      </c>
      <c r="H108" s="217" t="s">
        <v>35</v>
      </c>
      <c r="I108" s="217" t="s">
        <v>35</v>
      </c>
      <c r="J108" s="914"/>
      <c r="K108" s="559"/>
      <c r="L108" s="217"/>
      <c r="M108" s="226"/>
      <c r="N108" s="222" t="s">
        <v>39</v>
      </c>
      <c r="O108" s="222" t="s">
        <v>39</v>
      </c>
      <c r="P108" s="222" t="s">
        <v>39</v>
      </c>
      <c r="Q108" s="217"/>
      <c r="R108" s="217"/>
      <c r="S108" s="217"/>
      <c r="T108" s="217"/>
      <c r="U108" s="217"/>
      <c r="V108" s="217"/>
      <c r="W108" s="226"/>
      <c r="X108" s="226"/>
      <c r="Y108" s="226"/>
      <c r="Z108" s="226"/>
      <c r="AA108" s="248"/>
      <c r="AB108" s="248"/>
      <c r="AC108" s="248"/>
      <c r="AD108" s="248"/>
      <c r="AE108" s="248"/>
      <c r="AF108" s="248"/>
      <c r="AG108" s="248"/>
      <c r="AH108" s="248"/>
      <c r="AI108" s="248"/>
      <c r="AJ108" s="248"/>
      <c r="AK108" s="248"/>
      <c r="AL108" s="248"/>
      <c r="AM108" s="248"/>
    </row>
    <row r="109" spans="1:39">
      <c r="A109" s="951" t="s">
        <v>169</v>
      </c>
      <c r="B109" s="952">
        <v>14</v>
      </c>
      <c r="C109" s="952"/>
      <c r="D109" s="952" t="s">
        <v>180</v>
      </c>
      <c r="E109" s="250" t="s">
        <v>52</v>
      </c>
      <c r="F109" s="250" t="s">
        <v>36</v>
      </c>
      <c r="G109" s="250" t="s">
        <v>35</v>
      </c>
      <c r="H109" s="250" t="s">
        <v>35</v>
      </c>
      <c r="I109" s="250" t="s">
        <v>35</v>
      </c>
      <c r="J109" s="1126" t="s">
        <v>96</v>
      </c>
      <c r="K109" s="877"/>
      <c r="L109" s="952"/>
      <c r="M109" s="952"/>
      <c r="N109" s="952" t="s">
        <v>39</v>
      </c>
      <c r="O109" s="952"/>
      <c r="P109" s="952"/>
      <c r="Q109" s="952" t="s">
        <v>39</v>
      </c>
      <c r="R109" s="952"/>
      <c r="S109" s="952"/>
      <c r="T109" s="952"/>
      <c r="U109" s="952" t="s">
        <v>39</v>
      </c>
      <c r="V109" s="952"/>
      <c r="W109" s="707"/>
      <c r="X109" s="707"/>
      <c r="Y109" s="707"/>
      <c r="Z109" s="707"/>
    </row>
    <row r="110" spans="1:39">
      <c r="A110" s="934" t="s">
        <v>32</v>
      </c>
      <c r="B110" s="217">
        <v>15</v>
      </c>
      <c r="C110" s="217" t="s">
        <v>61</v>
      </c>
      <c r="D110" s="226" t="s">
        <v>181</v>
      </c>
      <c r="E110" s="217" t="s">
        <v>45</v>
      </c>
      <c r="F110" s="217" t="s">
        <v>36</v>
      </c>
      <c r="G110" s="217" t="s">
        <v>37</v>
      </c>
      <c r="H110" s="217" t="s">
        <v>37</v>
      </c>
      <c r="I110" s="217" t="s">
        <v>35</v>
      </c>
      <c r="J110" s="217" t="s">
        <v>61</v>
      </c>
      <c r="K110" s="528"/>
      <c r="L110" s="217" t="s">
        <v>61</v>
      </c>
      <c r="M110" s="217" t="s">
        <v>61</v>
      </c>
      <c r="N110" s="217" t="s">
        <v>61</v>
      </c>
      <c r="O110" s="217" t="s">
        <v>61</v>
      </c>
      <c r="P110" s="217" t="s">
        <v>61</v>
      </c>
      <c r="Q110" s="217" t="s">
        <v>61</v>
      </c>
      <c r="R110" s="217" t="s">
        <v>61</v>
      </c>
      <c r="S110" s="217" t="s">
        <v>61</v>
      </c>
      <c r="T110" s="217" t="s">
        <v>61</v>
      </c>
      <c r="U110" s="217" t="s">
        <v>61</v>
      </c>
      <c r="V110" s="217" t="s">
        <v>61</v>
      </c>
      <c r="W110" s="224" t="s">
        <v>61</v>
      </c>
      <c r="X110" s="224" t="s">
        <v>61</v>
      </c>
      <c r="Y110" s="224" t="s">
        <v>61</v>
      </c>
      <c r="Z110" s="226" t="s">
        <v>61</v>
      </c>
      <c r="AA110" s="248"/>
      <c r="AB110" s="248"/>
      <c r="AC110" s="248"/>
      <c r="AD110" s="248"/>
      <c r="AE110" s="248"/>
      <c r="AF110" s="248"/>
      <c r="AG110" s="248"/>
      <c r="AH110" s="248"/>
      <c r="AI110" s="248"/>
      <c r="AJ110" s="248"/>
      <c r="AK110" s="248"/>
      <c r="AL110" s="248"/>
      <c r="AM110" s="248"/>
    </row>
    <row r="111" spans="1:39">
      <c r="A111" s="934" t="s">
        <v>32</v>
      </c>
      <c r="B111" s="226">
        <v>15</v>
      </c>
      <c r="C111" s="217" t="s">
        <v>61</v>
      </c>
      <c r="D111" s="217" t="s">
        <v>182</v>
      </c>
      <c r="E111" s="217" t="s">
        <v>45</v>
      </c>
      <c r="F111" s="217" t="s">
        <v>36</v>
      </c>
      <c r="G111" s="217" t="s">
        <v>37</v>
      </c>
      <c r="H111" s="217" t="s">
        <v>45</v>
      </c>
      <c r="I111" s="217" t="s">
        <v>35</v>
      </c>
      <c r="J111" s="217" t="s">
        <v>40</v>
      </c>
      <c r="K111" s="528"/>
      <c r="L111" s="217" t="s">
        <v>61</v>
      </c>
      <c r="M111" s="217" t="s">
        <v>61</v>
      </c>
      <c r="N111" s="226" t="s">
        <v>53</v>
      </c>
      <c r="O111" s="226" t="s">
        <v>53</v>
      </c>
      <c r="P111" s="217" t="s">
        <v>61</v>
      </c>
      <c r="Q111" s="226" t="s">
        <v>53</v>
      </c>
      <c r="R111" s="597" t="s">
        <v>61</v>
      </c>
      <c r="S111" s="226" t="s">
        <v>40</v>
      </c>
      <c r="T111" s="226" t="s">
        <v>53</v>
      </c>
      <c r="U111" s="217" t="s">
        <v>61</v>
      </c>
      <c r="V111" s="226" t="s">
        <v>53</v>
      </c>
      <c r="W111" s="226" t="s">
        <v>61</v>
      </c>
      <c r="X111" s="226" t="s">
        <v>61</v>
      </c>
      <c r="Y111" s="226" t="s">
        <v>61</v>
      </c>
      <c r="Z111" s="226" t="s">
        <v>61</v>
      </c>
      <c r="AA111" s="248"/>
      <c r="AB111" s="248"/>
      <c r="AC111" s="248"/>
      <c r="AD111" s="248"/>
      <c r="AE111" s="248"/>
      <c r="AF111" s="248"/>
      <c r="AG111" s="248"/>
      <c r="AH111" s="248"/>
      <c r="AI111" s="248"/>
      <c r="AJ111" s="248"/>
      <c r="AK111" s="248"/>
      <c r="AL111" s="248"/>
      <c r="AM111" s="248"/>
    </row>
    <row r="112" spans="1:39">
      <c r="A112" s="934" t="s">
        <v>55</v>
      </c>
      <c r="B112" s="226">
        <v>16</v>
      </c>
      <c r="C112" s="217"/>
      <c r="D112" s="217" t="s">
        <v>183</v>
      </c>
      <c r="E112" s="217" t="s">
        <v>45</v>
      </c>
      <c r="F112" s="217" t="s">
        <v>37</v>
      </c>
      <c r="G112" s="217" t="s">
        <v>35</v>
      </c>
      <c r="H112" s="217" t="s">
        <v>35</v>
      </c>
      <c r="I112" s="217" t="s">
        <v>35</v>
      </c>
      <c r="J112" s="217" t="s">
        <v>184</v>
      </c>
      <c r="K112" s="528"/>
      <c r="L112" s="217"/>
      <c r="M112" s="217"/>
      <c r="N112" s="226"/>
      <c r="O112" s="226"/>
      <c r="P112" s="217"/>
      <c r="Q112" s="1134"/>
      <c r="R112" s="5"/>
      <c r="S112" s="217" t="s">
        <v>185</v>
      </c>
      <c r="T112" s="226"/>
      <c r="U112" s="217"/>
      <c r="V112" s="226"/>
      <c r="W112" s="226"/>
      <c r="X112" s="226"/>
      <c r="Y112" s="226"/>
      <c r="Z112" s="226"/>
      <c r="AA112" s="248"/>
      <c r="AB112" s="248"/>
      <c r="AC112" s="248"/>
      <c r="AD112" s="248"/>
      <c r="AE112" s="248"/>
      <c r="AF112" s="248"/>
      <c r="AG112" s="248"/>
      <c r="AH112" s="248"/>
      <c r="AI112" s="248"/>
      <c r="AJ112" s="248"/>
      <c r="AK112" s="248"/>
      <c r="AL112" s="248"/>
      <c r="AM112" s="248"/>
    </row>
    <row r="113" spans="1:39">
      <c r="A113" s="934" t="s">
        <v>57</v>
      </c>
      <c r="B113" s="226">
        <v>17</v>
      </c>
      <c r="C113" s="217"/>
      <c r="D113" s="217" t="s">
        <v>186</v>
      </c>
      <c r="E113" s="217" t="s">
        <v>45</v>
      </c>
      <c r="F113" s="217" t="s">
        <v>36</v>
      </c>
      <c r="G113" s="217" t="s">
        <v>52</v>
      </c>
      <c r="H113" s="217" t="s">
        <v>52</v>
      </c>
      <c r="I113" s="217" t="s">
        <v>35</v>
      </c>
      <c r="J113" s="217"/>
      <c r="K113" s="528"/>
      <c r="L113" s="217" t="s">
        <v>87</v>
      </c>
      <c r="M113" s="217"/>
      <c r="N113" s="217" t="s">
        <v>39</v>
      </c>
      <c r="O113" s="217"/>
      <c r="P113" s="217" t="s">
        <v>39</v>
      </c>
      <c r="Q113" s="217"/>
      <c r="R113" s="217"/>
      <c r="S113" s="217"/>
      <c r="T113" s="217"/>
      <c r="U113" s="217"/>
      <c r="V113" s="217"/>
      <c r="W113" s="226"/>
      <c r="X113" s="226"/>
      <c r="Y113" s="226"/>
      <c r="Z113" s="226"/>
      <c r="AA113" s="248"/>
      <c r="AB113" s="248"/>
      <c r="AC113" s="248"/>
      <c r="AD113" s="248"/>
      <c r="AE113" s="248"/>
      <c r="AF113" s="248"/>
      <c r="AG113" s="248"/>
      <c r="AH113" s="248"/>
      <c r="AI113" s="248"/>
      <c r="AJ113" s="248"/>
      <c r="AK113" s="248"/>
      <c r="AL113" s="248"/>
      <c r="AM113" s="248"/>
    </row>
    <row r="114" spans="1:39">
      <c r="A114" s="934" t="s">
        <v>57</v>
      </c>
      <c r="B114" s="226">
        <v>17</v>
      </c>
      <c r="C114" s="217" t="s">
        <v>187</v>
      </c>
      <c r="D114" s="217" t="s">
        <v>188</v>
      </c>
      <c r="E114" s="217" t="s">
        <v>45</v>
      </c>
      <c r="F114" s="217" t="s">
        <v>36</v>
      </c>
      <c r="G114" s="217" t="s">
        <v>37</v>
      </c>
      <c r="H114" s="217" t="s">
        <v>45</v>
      </c>
      <c r="I114" s="217" t="s">
        <v>35</v>
      </c>
      <c r="J114" s="217" t="s">
        <v>40</v>
      </c>
      <c r="K114" s="528"/>
      <c r="L114" s="217" t="s">
        <v>61</v>
      </c>
      <c r="M114" s="217" t="s">
        <v>39</v>
      </c>
      <c r="N114" s="217" t="s">
        <v>39</v>
      </c>
      <c r="O114" s="217" t="s">
        <v>39</v>
      </c>
      <c r="P114" s="217" t="s">
        <v>39</v>
      </c>
      <c r="Q114" s="226" t="s">
        <v>40</v>
      </c>
      <c r="R114" s="217" t="s">
        <v>61</v>
      </c>
      <c r="S114" s="217" t="s">
        <v>61</v>
      </c>
      <c r="T114" s="226" t="s">
        <v>53</v>
      </c>
      <c r="U114" s="217" t="s">
        <v>61</v>
      </c>
      <c r="V114" s="226" t="s">
        <v>53</v>
      </c>
      <c r="W114" s="226" t="s">
        <v>53</v>
      </c>
      <c r="X114" s="226" t="s">
        <v>61</v>
      </c>
      <c r="Y114" s="226" t="s">
        <v>61</v>
      </c>
      <c r="Z114" s="226" t="s">
        <v>61</v>
      </c>
      <c r="AA114" s="248"/>
      <c r="AB114" s="248"/>
      <c r="AC114" s="248"/>
      <c r="AD114" s="248"/>
      <c r="AE114" s="248"/>
      <c r="AF114" s="248"/>
      <c r="AG114" s="248"/>
      <c r="AH114" s="248"/>
      <c r="AI114" s="248"/>
      <c r="AJ114" s="248"/>
      <c r="AK114" s="248"/>
      <c r="AL114" s="248"/>
      <c r="AM114" s="248"/>
    </row>
    <row r="115" spans="1:39">
      <c r="A115" s="934" t="s">
        <v>41</v>
      </c>
      <c r="B115" s="226">
        <v>18</v>
      </c>
      <c r="C115" s="217"/>
      <c r="D115" s="217" t="s">
        <v>189</v>
      </c>
      <c r="E115" s="217" t="s">
        <v>45</v>
      </c>
      <c r="F115" s="217" t="s">
        <v>37</v>
      </c>
      <c r="G115" s="217" t="s">
        <v>35</v>
      </c>
      <c r="H115" s="217" t="s">
        <v>35</v>
      </c>
      <c r="I115" s="217" t="s">
        <v>35</v>
      </c>
      <c r="J115" s="217" t="s">
        <v>184</v>
      </c>
      <c r="K115" s="528" t="s">
        <v>40</v>
      </c>
      <c r="L115" s="217"/>
      <c r="M115" s="222"/>
      <c r="N115" s="940"/>
      <c r="O115" s="940"/>
      <c r="P115" s="222"/>
      <c r="Q115" s="226"/>
      <c r="R115" s="217"/>
      <c r="S115" s="226" t="s">
        <v>39</v>
      </c>
      <c r="T115" s="226"/>
      <c r="U115" s="217"/>
      <c r="V115" s="226"/>
      <c r="W115" s="226"/>
      <c r="X115" s="226"/>
      <c r="Y115" s="226"/>
      <c r="Z115" s="226"/>
      <c r="AA115" s="248"/>
      <c r="AB115" s="248"/>
      <c r="AC115" s="248"/>
      <c r="AD115" s="248"/>
      <c r="AE115" s="248"/>
      <c r="AF115" s="248"/>
      <c r="AG115" s="248"/>
      <c r="AH115" s="248"/>
      <c r="AI115" s="248"/>
      <c r="AJ115" s="248"/>
      <c r="AK115" s="248"/>
      <c r="AL115" s="248"/>
      <c r="AM115" s="248"/>
    </row>
    <row r="116" spans="1:39">
      <c r="A116" s="934" t="s">
        <v>41</v>
      </c>
      <c r="B116" s="226">
        <v>18</v>
      </c>
      <c r="C116" s="217"/>
      <c r="D116" s="217" t="s">
        <v>190</v>
      </c>
      <c r="E116" s="217" t="s">
        <v>37</v>
      </c>
      <c r="F116" s="217" t="s">
        <v>36</v>
      </c>
      <c r="G116" s="217" t="s">
        <v>35</v>
      </c>
      <c r="H116" s="217" t="s">
        <v>35</v>
      </c>
      <c r="I116" s="217" t="s">
        <v>35</v>
      </c>
      <c r="J116" s="217"/>
      <c r="K116" s="528"/>
      <c r="L116" s="217"/>
      <c r="M116" s="226"/>
      <c r="N116" s="226"/>
      <c r="O116" s="226"/>
      <c r="P116" s="226"/>
      <c r="Q116" s="226"/>
      <c r="R116" s="217" t="s">
        <v>87</v>
      </c>
      <c r="S116" s="217"/>
      <c r="T116" s="226"/>
      <c r="U116" s="217"/>
      <c r="V116" s="226"/>
      <c r="W116" s="226"/>
      <c r="X116" s="226"/>
      <c r="Y116" s="226"/>
      <c r="Z116" s="226"/>
      <c r="AA116" s="248"/>
      <c r="AB116" s="248"/>
      <c r="AC116" s="248"/>
      <c r="AD116" s="248"/>
      <c r="AE116" s="248"/>
      <c r="AF116" s="248"/>
      <c r="AG116" s="248"/>
      <c r="AH116" s="248"/>
      <c r="AI116" s="248"/>
      <c r="AJ116" s="248"/>
      <c r="AK116" s="248"/>
      <c r="AL116" s="248"/>
      <c r="AM116" s="248"/>
    </row>
    <row r="117" spans="1:39">
      <c r="A117" s="934" t="s">
        <v>41</v>
      </c>
      <c r="B117" s="226">
        <v>18</v>
      </c>
      <c r="C117" s="217" t="s">
        <v>61</v>
      </c>
      <c r="D117" s="217" t="s">
        <v>191</v>
      </c>
      <c r="E117" s="217" t="s">
        <v>45</v>
      </c>
      <c r="F117" s="217" t="s">
        <v>36</v>
      </c>
      <c r="G117" s="217" t="s">
        <v>37</v>
      </c>
      <c r="H117" s="217" t="s">
        <v>45</v>
      </c>
      <c r="I117" s="217" t="s">
        <v>35</v>
      </c>
      <c r="J117" s="217" t="s">
        <v>40</v>
      </c>
      <c r="K117" s="528"/>
      <c r="L117" s="217" t="s">
        <v>61</v>
      </c>
      <c r="M117" s="222" t="s">
        <v>39</v>
      </c>
      <c r="N117" s="222" t="s">
        <v>39</v>
      </c>
      <c r="O117" s="222" t="s">
        <v>39</v>
      </c>
      <c r="P117" s="222" t="s">
        <v>39</v>
      </c>
      <c r="Q117" s="226" t="s">
        <v>39</v>
      </c>
      <c r="R117" s="217" t="s">
        <v>61</v>
      </c>
      <c r="S117" s="217" t="s">
        <v>61</v>
      </c>
      <c r="T117" s="226" t="s">
        <v>53</v>
      </c>
      <c r="U117" s="217" t="s">
        <v>61</v>
      </c>
      <c r="V117" s="217" t="s">
        <v>61</v>
      </c>
      <c r="W117" s="226" t="s">
        <v>53</v>
      </c>
      <c r="X117" s="226" t="s">
        <v>61</v>
      </c>
      <c r="Y117" s="226" t="s">
        <v>61</v>
      </c>
      <c r="Z117" s="226" t="s">
        <v>61</v>
      </c>
      <c r="AA117" s="248"/>
      <c r="AB117" s="248"/>
      <c r="AC117" s="248"/>
      <c r="AD117" s="248"/>
      <c r="AE117" s="248"/>
      <c r="AF117" s="248"/>
      <c r="AG117" s="248"/>
      <c r="AH117" s="248"/>
      <c r="AI117" s="248"/>
      <c r="AJ117" s="248"/>
      <c r="AK117" s="248"/>
      <c r="AL117" s="248"/>
      <c r="AM117" s="248"/>
    </row>
    <row r="118" spans="1:39">
      <c r="A118" s="517" t="s">
        <v>41</v>
      </c>
      <c r="B118" s="217">
        <v>18</v>
      </c>
      <c r="C118" s="217" t="s">
        <v>61</v>
      </c>
      <c r="D118" s="217" t="s">
        <v>192</v>
      </c>
      <c r="E118" s="219" t="s">
        <v>45</v>
      </c>
      <c r="F118" s="219" t="s">
        <v>36</v>
      </c>
      <c r="G118" s="219" t="s">
        <v>35</v>
      </c>
      <c r="H118" s="219" t="s">
        <v>37</v>
      </c>
      <c r="I118" s="219" t="s">
        <v>35</v>
      </c>
      <c r="J118" s="220" t="s">
        <v>47</v>
      </c>
      <c r="K118" s="530"/>
      <c r="L118" s="217" t="s">
        <v>61</v>
      </c>
      <c r="M118" s="217" t="s">
        <v>61</v>
      </c>
      <c r="N118" s="217" t="s">
        <v>61</v>
      </c>
      <c r="O118" s="217" t="s">
        <v>61</v>
      </c>
      <c r="P118" s="217" t="s">
        <v>40</v>
      </c>
      <c r="Q118" s="217" t="s">
        <v>61</v>
      </c>
      <c r="R118" s="217" t="s">
        <v>61</v>
      </c>
      <c r="S118" s="217" t="s">
        <v>61</v>
      </c>
      <c r="T118" s="217" t="s">
        <v>61</v>
      </c>
      <c r="U118" s="217" t="s">
        <v>61</v>
      </c>
      <c r="V118" s="217" t="s">
        <v>61</v>
      </c>
      <c r="W118" s="226" t="s">
        <v>61</v>
      </c>
      <c r="X118" s="226" t="s">
        <v>61</v>
      </c>
      <c r="Y118" s="226" t="s">
        <v>61</v>
      </c>
      <c r="Z118" s="226" t="s">
        <v>61</v>
      </c>
      <c r="AA118" s="248"/>
      <c r="AB118" s="248"/>
      <c r="AC118" s="248"/>
      <c r="AD118" s="248"/>
      <c r="AE118" s="248"/>
      <c r="AF118" s="248"/>
      <c r="AG118" s="248"/>
      <c r="AH118" s="248"/>
      <c r="AI118" s="248"/>
      <c r="AJ118" s="248"/>
      <c r="AK118" s="248"/>
      <c r="AL118" s="248"/>
      <c r="AM118" s="248"/>
    </row>
    <row r="119" spans="1:39">
      <c r="A119" s="517" t="s">
        <v>100</v>
      </c>
      <c r="B119" s="217">
        <v>19</v>
      </c>
      <c r="C119" s="217" t="s">
        <v>193</v>
      </c>
      <c r="D119" s="217" t="s">
        <v>194</v>
      </c>
      <c r="E119" s="217" t="s">
        <v>45</v>
      </c>
      <c r="F119" s="217" t="s">
        <v>36</v>
      </c>
      <c r="G119" s="217" t="s">
        <v>37</v>
      </c>
      <c r="H119" s="217" t="s">
        <v>45</v>
      </c>
      <c r="I119" s="217" t="s">
        <v>35</v>
      </c>
      <c r="J119" s="217" t="s">
        <v>61</v>
      </c>
      <c r="K119" s="528"/>
      <c r="L119" s="217" t="s">
        <v>61</v>
      </c>
      <c r="M119" s="222" t="s">
        <v>39</v>
      </c>
      <c r="N119" s="222" t="s">
        <v>39</v>
      </c>
      <c r="O119" s="222" t="s">
        <v>39</v>
      </c>
      <c r="P119" s="226" t="s">
        <v>39</v>
      </c>
      <c r="Q119" s="217" t="s">
        <v>61</v>
      </c>
      <c r="R119" s="217" t="s">
        <v>61</v>
      </c>
      <c r="S119" s="217" t="s">
        <v>61</v>
      </c>
      <c r="T119" s="217" t="s">
        <v>61</v>
      </c>
      <c r="U119" s="217" t="s">
        <v>61</v>
      </c>
      <c r="V119" s="217" t="s">
        <v>61</v>
      </c>
      <c r="W119" s="226" t="s">
        <v>61</v>
      </c>
      <c r="X119" s="226" t="s">
        <v>61</v>
      </c>
      <c r="Y119" s="226" t="s">
        <v>61</v>
      </c>
      <c r="Z119" s="226" t="s">
        <v>61</v>
      </c>
      <c r="AA119" s="248"/>
      <c r="AB119" s="248"/>
      <c r="AC119" s="248"/>
      <c r="AD119" s="248"/>
      <c r="AE119" s="248"/>
      <c r="AF119" s="248"/>
      <c r="AG119" s="248"/>
      <c r="AH119" s="248"/>
      <c r="AI119" s="248"/>
      <c r="AJ119" s="248"/>
      <c r="AK119" s="248"/>
      <c r="AL119" s="248"/>
      <c r="AM119" s="248"/>
    </row>
    <row r="120" spans="1:39">
      <c r="A120" s="517" t="s">
        <v>32</v>
      </c>
      <c r="B120" s="217">
        <v>22</v>
      </c>
      <c r="C120" s="217"/>
      <c r="D120" s="217" t="s">
        <v>195</v>
      </c>
      <c r="E120" s="217"/>
      <c r="F120" s="217"/>
      <c r="G120" s="217"/>
      <c r="H120" s="217"/>
      <c r="I120" s="217"/>
      <c r="J120" s="217" t="s">
        <v>47</v>
      </c>
      <c r="K120" s="528"/>
      <c r="L120" s="217"/>
      <c r="M120" s="217"/>
      <c r="N120" s="217"/>
      <c r="O120" s="217"/>
      <c r="P120" s="226"/>
      <c r="Q120" s="217"/>
      <c r="R120" s="217" t="s">
        <v>40</v>
      </c>
      <c r="S120" s="217" t="s">
        <v>39</v>
      </c>
      <c r="T120" s="217"/>
      <c r="U120" s="217"/>
      <c r="V120" s="217"/>
      <c r="W120" s="226"/>
      <c r="X120" s="226"/>
      <c r="Y120" s="226"/>
      <c r="Z120" s="226"/>
      <c r="AA120" s="248"/>
      <c r="AB120" s="248"/>
      <c r="AC120" s="248"/>
      <c r="AD120" s="248"/>
      <c r="AE120" s="248"/>
      <c r="AF120" s="248"/>
      <c r="AG120" s="248"/>
      <c r="AH120" s="248"/>
      <c r="AI120" s="248"/>
      <c r="AJ120" s="248"/>
      <c r="AK120" s="248"/>
      <c r="AL120" s="248"/>
      <c r="AM120" s="248"/>
    </row>
    <row r="121" spans="1:39">
      <c r="A121" s="517" t="s">
        <v>55</v>
      </c>
      <c r="B121" s="217">
        <v>23</v>
      </c>
      <c r="C121" s="217"/>
      <c r="D121" s="217" t="s">
        <v>196</v>
      </c>
      <c r="E121" s="217" t="s">
        <v>45</v>
      </c>
      <c r="F121" s="217" t="s">
        <v>37</v>
      </c>
      <c r="G121" s="217" t="s">
        <v>35</v>
      </c>
      <c r="H121" s="217" t="s">
        <v>35</v>
      </c>
      <c r="I121" s="217" t="s">
        <v>35</v>
      </c>
      <c r="J121" s="217" t="s">
        <v>184</v>
      </c>
      <c r="K121" s="528"/>
      <c r="L121" s="217"/>
      <c r="M121" s="217"/>
      <c r="N121" s="217"/>
      <c r="O121" s="217"/>
      <c r="P121" s="226"/>
      <c r="Q121" s="217" t="s">
        <v>39</v>
      </c>
      <c r="R121" s="217"/>
      <c r="S121" s="597"/>
      <c r="T121" s="217"/>
      <c r="U121" s="217"/>
      <c r="V121" s="217"/>
      <c r="W121" s="226"/>
      <c r="X121" s="226"/>
      <c r="Y121" s="226"/>
      <c r="Z121" s="226"/>
      <c r="AA121" s="248"/>
      <c r="AB121" s="248"/>
      <c r="AC121" s="248"/>
      <c r="AD121" s="248"/>
      <c r="AE121" s="248"/>
      <c r="AF121" s="248"/>
      <c r="AG121" s="248"/>
      <c r="AH121" s="248"/>
      <c r="AI121" s="248"/>
      <c r="AJ121" s="248"/>
      <c r="AK121" s="248"/>
      <c r="AL121" s="248"/>
      <c r="AM121" s="248"/>
    </row>
    <row r="122" spans="1:39">
      <c r="A122" s="517" t="s">
        <v>55</v>
      </c>
      <c r="B122" s="217">
        <v>23</v>
      </c>
      <c r="C122" s="217"/>
      <c r="D122" s="217" t="s">
        <v>197</v>
      </c>
      <c r="E122" s="217"/>
      <c r="F122" s="217"/>
      <c r="G122" s="217"/>
      <c r="H122" s="217"/>
      <c r="I122" s="217"/>
      <c r="J122" s="217"/>
      <c r="K122" s="528"/>
      <c r="L122" s="217"/>
      <c r="M122" s="217"/>
      <c r="N122" s="217"/>
      <c r="O122" s="217"/>
      <c r="P122" s="226"/>
      <c r="Q122" s="217"/>
      <c r="R122" s="914"/>
      <c r="S122" s="558"/>
      <c r="T122" s="217"/>
      <c r="U122" s="217"/>
      <c r="V122" s="217"/>
      <c r="W122" s="226"/>
      <c r="X122" s="226"/>
      <c r="Y122" s="226"/>
      <c r="Z122" s="226" t="s">
        <v>198</v>
      </c>
      <c r="AA122" s="248"/>
      <c r="AB122" s="248"/>
      <c r="AC122" s="248"/>
      <c r="AD122" s="248"/>
      <c r="AE122" s="248"/>
      <c r="AF122" s="248"/>
      <c r="AG122" s="248"/>
      <c r="AH122" s="248"/>
      <c r="AI122" s="248"/>
      <c r="AJ122" s="248"/>
      <c r="AK122" s="248"/>
      <c r="AL122" s="248"/>
      <c r="AM122" s="248"/>
    </row>
    <row r="123" spans="1:39">
      <c r="A123" s="934" t="s">
        <v>57</v>
      </c>
      <c r="B123" s="226">
        <v>24</v>
      </c>
      <c r="C123" s="217"/>
      <c r="D123" s="217" t="s">
        <v>199</v>
      </c>
      <c r="E123" s="217" t="s">
        <v>45</v>
      </c>
      <c r="F123" s="217" t="s">
        <v>36</v>
      </c>
      <c r="G123" s="217" t="s">
        <v>37</v>
      </c>
      <c r="H123" s="217" t="s">
        <v>37</v>
      </c>
      <c r="I123" s="217" t="s">
        <v>35</v>
      </c>
      <c r="J123" s="217"/>
      <c r="K123" s="528"/>
      <c r="L123" s="217"/>
      <c r="M123" s="217"/>
      <c r="N123" s="226"/>
      <c r="O123" s="226"/>
      <c r="P123" s="217"/>
      <c r="Q123" s="226"/>
      <c r="R123" s="217" t="s">
        <v>133</v>
      </c>
      <c r="S123" s="904"/>
      <c r="T123" s="226"/>
      <c r="U123" s="217"/>
      <c r="V123" s="226"/>
      <c r="W123" s="226"/>
      <c r="X123" s="226"/>
      <c r="Y123" s="226"/>
      <c r="Z123" s="226"/>
      <c r="AA123" s="248"/>
      <c r="AB123" s="248"/>
      <c r="AC123" s="248"/>
      <c r="AD123" s="248"/>
      <c r="AE123" s="248"/>
      <c r="AF123" s="248"/>
      <c r="AG123" s="248"/>
      <c r="AH123" s="248"/>
      <c r="AI123" s="248"/>
      <c r="AJ123" s="248"/>
      <c r="AK123" s="248"/>
      <c r="AL123" s="248"/>
      <c r="AM123" s="248"/>
    </row>
    <row r="124" spans="1:39">
      <c r="A124" s="969" t="s">
        <v>57</v>
      </c>
      <c r="B124" s="597">
        <v>24</v>
      </c>
      <c r="C124" s="597"/>
      <c r="D124" s="597" t="s">
        <v>200</v>
      </c>
      <c r="E124" s="597" t="s">
        <v>45</v>
      </c>
      <c r="F124" s="597" t="s">
        <v>37</v>
      </c>
      <c r="G124" s="597" t="s">
        <v>35</v>
      </c>
      <c r="H124" s="597" t="s">
        <v>35</v>
      </c>
      <c r="I124" s="597" t="s">
        <v>35</v>
      </c>
      <c r="J124" s="597" t="s">
        <v>201</v>
      </c>
      <c r="K124" s="903"/>
      <c r="L124" s="217"/>
      <c r="M124" s="217"/>
      <c r="N124" s="217"/>
      <c r="O124" s="217"/>
      <c r="P124" s="226"/>
      <c r="Q124" s="217"/>
      <c r="R124" s="1126"/>
      <c r="S124" s="558" t="s">
        <v>39</v>
      </c>
      <c r="T124" s="217"/>
      <c r="U124" s="217"/>
      <c r="V124" s="217"/>
      <c r="W124" s="226"/>
      <c r="X124" s="226"/>
      <c r="Y124" s="226"/>
      <c r="Z124" s="226"/>
      <c r="AA124" s="248"/>
      <c r="AB124" s="248"/>
      <c r="AC124" s="248"/>
      <c r="AD124" s="248"/>
      <c r="AE124" s="248"/>
      <c r="AF124" s="248"/>
      <c r="AG124" s="248"/>
      <c r="AH124" s="248"/>
      <c r="AI124" s="248"/>
      <c r="AJ124" s="248"/>
      <c r="AK124" s="248"/>
      <c r="AL124" s="248"/>
      <c r="AM124" s="248"/>
    </row>
    <row r="125" spans="1:39" s="155" customFormat="1">
      <c r="A125" s="558" t="s">
        <v>202</v>
      </c>
      <c r="B125" s="558" t="s">
        <v>203</v>
      </c>
      <c r="C125" s="558" t="s">
        <v>204</v>
      </c>
      <c r="D125" s="558" t="s">
        <v>205</v>
      </c>
      <c r="E125" s="558" t="s">
        <v>35</v>
      </c>
      <c r="F125" s="558" t="s">
        <v>36</v>
      </c>
      <c r="G125" s="558" t="s">
        <v>37</v>
      </c>
      <c r="H125" s="558" t="s">
        <v>35</v>
      </c>
      <c r="I125" s="558" t="s">
        <v>35</v>
      </c>
      <c r="J125" s="935" t="s">
        <v>61</v>
      </c>
      <c r="K125" s="1133" t="s">
        <v>38</v>
      </c>
      <c r="L125" s="217" t="s">
        <v>61</v>
      </c>
      <c r="M125" s="217" t="s">
        <v>39</v>
      </c>
      <c r="N125" s="217" t="s">
        <v>39</v>
      </c>
      <c r="O125" s="217" t="s">
        <v>39</v>
      </c>
      <c r="P125" s="217" t="s">
        <v>39</v>
      </c>
      <c r="Q125" s="217" t="s">
        <v>39</v>
      </c>
      <c r="R125" s="217" t="s">
        <v>61</v>
      </c>
      <c r="S125" s="217" t="s">
        <v>61</v>
      </c>
      <c r="T125" s="217" t="s">
        <v>61</v>
      </c>
      <c r="U125" s="217" t="s">
        <v>61</v>
      </c>
      <c r="V125" s="217" t="s">
        <v>61</v>
      </c>
      <c r="W125" s="226" t="s">
        <v>53</v>
      </c>
      <c r="X125" s="226" t="s">
        <v>61</v>
      </c>
      <c r="Y125" s="226" t="s">
        <v>61</v>
      </c>
      <c r="Z125" s="226" t="s">
        <v>61</v>
      </c>
      <c r="AA125" s="248"/>
      <c r="AB125" s="248"/>
      <c r="AC125" s="248"/>
      <c r="AD125" s="248"/>
      <c r="AE125" s="248"/>
      <c r="AF125" s="248"/>
      <c r="AG125" s="248"/>
      <c r="AH125" s="248"/>
      <c r="AI125" s="248"/>
      <c r="AJ125" s="248"/>
      <c r="AK125" s="248"/>
      <c r="AL125" s="248"/>
      <c r="AM125" s="248"/>
    </row>
    <row r="126" spans="1:39">
      <c r="A126" s="906" t="s">
        <v>55</v>
      </c>
      <c r="B126" s="906">
        <v>30</v>
      </c>
      <c r="C126" s="558"/>
      <c r="D126" s="906" t="s">
        <v>206</v>
      </c>
      <c r="E126" s="558" t="s">
        <v>35</v>
      </c>
      <c r="F126" s="558" t="s">
        <v>36</v>
      </c>
      <c r="G126" s="558" t="s">
        <v>207</v>
      </c>
      <c r="H126" s="558" t="s">
        <v>35</v>
      </c>
      <c r="I126" s="558" t="s">
        <v>35</v>
      </c>
      <c r="J126" s="558" t="s">
        <v>40</v>
      </c>
      <c r="K126" s="559" t="s">
        <v>38</v>
      </c>
      <c r="L126" s="217" t="s">
        <v>61</v>
      </c>
      <c r="M126" s="217" t="s">
        <v>40</v>
      </c>
      <c r="N126" s="217" t="s">
        <v>39</v>
      </c>
      <c r="O126" s="217" t="s">
        <v>39</v>
      </c>
      <c r="P126" s="217" t="s">
        <v>39</v>
      </c>
      <c r="Q126" s="217" t="s">
        <v>61</v>
      </c>
      <c r="R126" s="217" t="s">
        <v>61</v>
      </c>
      <c r="S126" s="217" t="s">
        <v>61</v>
      </c>
      <c r="T126" s="226" t="s">
        <v>53</v>
      </c>
      <c r="U126" s="217" t="s">
        <v>61</v>
      </c>
      <c r="V126" s="217" t="s">
        <v>61</v>
      </c>
      <c r="W126" s="226" t="s">
        <v>53</v>
      </c>
      <c r="X126" s="226" t="s">
        <v>61</v>
      </c>
      <c r="Y126" s="226" t="s">
        <v>61</v>
      </c>
      <c r="Z126" s="226" t="s">
        <v>61</v>
      </c>
      <c r="AA126" s="248"/>
      <c r="AB126" s="248"/>
      <c r="AC126" s="248"/>
      <c r="AD126" s="248"/>
      <c r="AE126" s="248"/>
      <c r="AF126" s="248"/>
      <c r="AG126" s="248"/>
      <c r="AH126" s="248"/>
      <c r="AI126" s="248"/>
      <c r="AJ126" s="248"/>
      <c r="AK126" s="248"/>
      <c r="AL126" s="248"/>
      <c r="AM126" s="248"/>
    </row>
    <row r="127" spans="1:39">
      <c r="A127" s="865" t="s">
        <v>208</v>
      </c>
      <c r="B127" s="866"/>
      <c r="C127" s="866"/>
      <c r="D127" s="866"/>
      <c r="E127" s="866"/>
      <c r="F127" s="866"/>
      <c r="G127" s="866"/>
      <c r="H127" s="866"/>
      <c r="I127" s="866"/>
      <c r="J127" s="866"/>
      <c r="K127" s="867"/>
      <c r="L127" s="866"/>
      <c r="M127" s="866"/>
      <c r="N127" s="866"/>
      <c r="O127" s="866"/>
      <c r="P127" s="866"/>
      <c r="Q127" s="866"/>
      <c r="R127" s="866"/>
      <c r="S127" s="866"/>
      <c r="T127" s="866"/>
      <c r="U127" s="866"/>
      <c r="V127" s="866"/>
      <c r="W127" s="868"/>
      <c r="X127" s="868"/>
      <c r="Y127" s="868"/>
      <c r="Z127" s="868"/>
    </row>
    <row r="128" spans="1:39">
      <c r="A128" s="1229" t="s">
        <v>3</v>
      </c>
      <c r="B128" s="1229"/>
      <c r="C128" s="1229"/>
      <c r="D128" s="1230"/>
      <c r="E128" s="1220" t="s">
        <v>4</v>
      </c>
      <c r="F128" s="1220"/>
      <c r="G128" s="1220"/>
      <c r="H128" s="1220"/>
      <c r="I128" s="1220"/>
      <c r="J128" s="1220"/>
      <c r="K128" s="870"/>
      <c r="L128" s="567"/>
      <c r="M128" s="567"/>
      <c r="N128" s="1221" t="s">
        <v>5</v>
      </c>
      <c r="O128" s="1221"/>
      <c r="P128" s="1221"/>
      <c r="Q128" s="1221"/>
      <c r="R128" s="1221"/>
      <c r="S128" s="1222" t="s">
        <v>6</v>
      </c>
      <c r="T128" s="1222"/>
      <c r="U128" s="1222"/>
      <c r="V128" s="1222"/>
      <c r="W128" s="1222"/>
      <c r="X128" s="1222"/>
      <c r="Y128" s="1222"/>
      <c r="Z128" s="158" t="s">
        <v>7</v>
      </c>
    </row>
    <row r="129" spans="1:39" ht="36" customHeight="1">
      <c r="A129" s="1225" t="s">
        <v>8</v>
      </c>
      <c r="B129" s="1225" t="s">
        <v>9</v>
      </c>
      <c r="C129" s="1232" t="s">
        <v>10</v>
      </c>
      <c r="D129" s="1234" t="s">
        <v>11</v>
      </c>
      <c r="E129" s="1220"/>
      <c r="F129" s="1220"/>
      <c r="G129" s="1220"/>
      <c r="H129" s="1220"/>
      <c r="I129" s="1220"/>
      <c r="J129" s="1220"/>
      <c r="K129" s="870" t="s">
        <v>12</v>
      </c>
      <c r="L129" s="570" t="s">
        <v>13</v>
      </c>
      <c r="M129" s="570" t="s">
        <v>14</v>
      </c>
      <c r="N129" s="180" t="s">
        <v>15</v>
      </c>
      <c r="O129" s="180" t="s">
        <v>16</v>
      </c>
      <c r="P129" s="180" t="s">
        <v>17</v>
      </c>
      <c r="Q129" s="180" t="s">
        <v>18</v>
      </c>
      <c r="R129" s="180" t="s">
        <v>19</v>
      </c>
      <c r="S129" s="181" t="s">
        <v>20</v>
      </c>
      <c r="T129" s="182" t="s">
        <v>21</v>
      </c>
      <c r="U129" s="182" t="s">
        <v>22</v>
      </c>
      <c r="V129" s="569" t="s">
        <v>23</v>
      </c>
      <c r="W129" s="159" t="s">
        <v>24</v>
      </c>
      <c r="X129" s="159" t="s">
        <v>25</v>
      </c>
      <c r="Y129" s="879" t="s">
        <v>26</v>
      </c>
      <c r="Z129" s="158"/>
    </row>
    <row r="130" spans="1:39" ht="18.75" customHeight="1">
      <c r="A130" s="1225"/>
      <c r="B130" s="1225"/>
      <c r="C130" s="1232"/>
      <c r="D130" s="1234"/>
      <c r="E130" s="869" t="s">
        <v>27</v>
      </c>
      <c r="F130" s="869" t="s">
        <v>28</v>
      </c>
      <c r="G130" s="869" t="s">
        <v>29</v>
      </c>
      <c r="H130" s="869" t="s">
        <v>30</v>
      </c>
      <c r="I130" s="869" t="s">
        <v>31</v>
      </c>
      <c r="J130" s="869" t="s">
        <v>19</v>
      </c>
      <c r="K130" s="870"/>
      <c r="L130" s="569"/>
      <c r="M130" s="569"/>
      <c r="N130" s="180"/>
      <c r="O130" s="180"/>
      <c r="P130" s="180"/>
      <c r="Q130" s="180"/>
      <c r="R130" s="180"/>
      <c r="S130" s="181"/>
      <c r="T130" s="182"/>
      <c r="U130" s="182"/>
      <c r="V130" s="569"/>
      <c r="W130" s="159"/>
      <c r="X130" s="159"/>
      <c r="Y130" s="879"/>
      <c r="Z130" s="158"/>
    </row>
    <row r="131" spans="1:39">
      <c r="A131" s="558" t="s">
        <v>43</v>
      </c>
      <c r="B131" s="558">
        <v>3</v>
      </c>
      <c r="C131" s="558"/>
      <c r="D131" s="558" t="s">
        <v>209</v>
      </c>
      <c r="E131" s="603" t="s">
        <v>45</v>
      </c>
      <c r="F131" s="5" t="s">
        <v>36</v>
      </c>
      <c r="G131" s="5" t="s">
        <v>52</v>
      </c>
      <c r="H131" s="5" t="s">
        <v>35</v>
      </c>
      <c r="I131" s="5" t="s">
        <v>35</v>
      </c>
      <c r="J131" s="558"/>
      <c r="K131" s="559"/>
      <c r="L131" s="558" t="s">
        <v>87</v>
      </c>
      <c r="M131" s="558"/>
      <c r="N131" s="558"/>
      <c r="O131" s="558"/>
      <c r="P131" s="558"/>
      <c r="Q131" s="558"/>
      <c r="R131" s="906"/>
      <c r="S131" s="558"/>
      <c r="T131" s="558"/>
      <c r="U131" s="558"/>
      <c r="V131" s="558" t="s">
        <v>87</v>
      </c>
      <c r="W131" s="533"/>
      <c r="X131" s="533"/>
      <c r="Y131" s="533"/>
      <c r="Z131" s="906"/>
      <c r="AA131" s="248"/>
      <c r="AB131" s="248"/>
      <c r="AC131" s="248"/>
      <c r="AD131" s="248"/>
      <c r="AE131" s="248"/>
      <c r="AF131" s="248"/>
      <c r="AG131" s="248"/>
      <c r="AH131" s="248"/>
      <c r="AI131" s="248"/>
      <c r="AJ131" s="248"/>
      <c r="AK131" s="248"/>
      <c r="AL131" s="248"/>
      <c r="AM131" s="248"/>
    </row>
    <row r="132" spans="1:39">
      <c r="A132" s="558" t="s">
        <v>32</v>
      </c>
      <c r="B132" s="558">
        <v>6</v>
      </c>
      <c r="C132" s="558"/>
      <c r="D132" s="558" t="s">
        <v>210</v>
      </c>
      <c r="E132" s="603" t="s">
        <v>45</v>
      </c>
      <c r="F132" s="5" t="s">
        <v>36</v>
      </c>
      <c r="G132" s="5" t="s">
        <v>35</v>
      </c>
      <c r="H132" s="5" t="s">
        <v>35</v>
      </c>
      <c r="I132" s="5" t="s">
        <v>35</v>
      </c>
      <c r="J132" s="558"/>
      <c r="K132" s="559"/>
      <c r="L132" s="558"/>
      <c r="M132" s="558"/>
      <c r="N132" s="5" t="s">
        <v>39</v>
      </c>
      <c r="O132" s="5" t="s">
        <v>39</v>
      </c>
      <c r="P132" s="5" t="s">
        <v>39</v>
      </c>
      <c r="Q132" s="558" t="s">
        <v>39</v>
      </c>
      <c r="R132" s="906"/>
      <c r="S132" s="558"/>
      <c r="T132" s="558" t="s">
        <v>53</v>
      </c>
      <c r="U132" s="558"/>
      <c r="V132" s="558"/>
      <c r="W132" s="533"/>
      <c r="X132" s="533"/>
      <c r="Y132" s="533"/>
      <c r="Z132" s="906"/>
      <c r="AA132" s="248"/>
      <c r="AB132" s="248"/>
      <c r="AC132" s="248"/>
      <c r="AD132" s="248"/>
      <c r="AE132" s="248"/>
      <c r="AF132" s="248"/>
      <c r="AG132" s="248"/>
      <c r="AH132" s="248"/>
      <c r="AI132" s="248"/>
      <c r="AJ132" s="248"/>
      <c r="AK132" s="248"/>
      <c r="AL132" s="248"/>
      <c r="AM132" s="248"/>
    </row>
    <row r="133" spans="1:39">
      <c r="A133" s="558" t="s">
        <v>55</v>
      </c>
      <c r="B133" s="558">
        <v>7</v>
      </c>
      <c r="C133" s="558"/>
      <c r="D133" s="558" t="s">
        <v>211</v>
      </c>
      <c r="E133" s="603" t="s">
        <v>45</v>
      </c>
      <c r="F133" s="5" t="s">
        <v>36</v>
      </c>
      <c r="G133" s="5" t="s">
        <v>37</v>
      </c>
      <c r="H133" s="5" t="s">
        <v>37</v>
      </c>
      <c r="I133" s="5" t="s">
        <v>35</v>
      </c>
      <c r="J133" s="558"/>
      <c r="K133" s="559"/>
      <c r="L133" s="558"/>
      <c r="M133" s="558" t="s">
        <v>40</v>
      </c>
      <c r="N133" s="558" t="s">
        <v>53</v>
      </c>
      <c r="O133" s="558" t="s">
        <v>53</v>
      </c>
      <c r="P133" s="558" t="s">
        <v>53</v>
      </c>
      <c r="Q133" s="558" t="s">
        <v>53</v>
      </c>
      <c r="R133" s="906"/>
      <c r="S133" s="558"/>
      <c r="T133" s="558"/>
      <c r="U133" s="558"/>
      <c r="V133" s="558"/>
      <c r="W133" s="533"/>
      <c r="X133" s="533"/>
      <c r="Y133" s="533"/>
      <c r="Z133" s="906"/>
      <c r="AA133" s="248"/>
      <c r="AB133" s="248"/>
      <c r="AC133" s="248"/>
      <c r="AD133" s="248"/>
      <c r="AE133" s="248"/>
      <c r="AF133" s="248"/>
      <c r="AG133" s="248"/>
      <c r="AH133" s="248"/>
      <c r="AI133" s="248"/>
      <c r="AJ133" s="248"/>
      <c r="AK133" s="248"/>
      <c r="AL133" s="248"/>
      <c r="AM133" s="248"/>
    </row>
    <row r="134" spans="1:39">
      <c r="A134" s="5" t="s">
        <v>57</v>
      </c>
      <c r="B134" s="5">
        <v>8</v>
      </c>
      <c r="C134" s="5"/>
      <c r="D134" s="5" t="s">
        <v>212</v>
      </c>
      <c r="E134" s="5" t="s">
        <v>45</v>
      </c>
      <c r="F134" s="5" t="s">
        <v>36</v>
      </c>
      <c r="G134" s="5" t="s">
        <v>207</v>
      </c>
      <c r="H134" s="5" t="s">
        <v>35</v>
      </c>
      <c r="I134" s="5" t="s">
        <v>35</v>
      </c>
      <c r="J134" s="5"/>
      <c r="K134" s="877"/>
      <c r="L134" s="5"/>
      <c r="M134" s="5" t="s">
        <v>53</v>
      </c>
      <c r="N134" s="251" t="s">
        <v>53</v>
      </c>
      <c r="O134" s="251" t="s">
        <v>53</v>
      </c>
      <c r="P134" s="251" t="s">
        <v>53</v>
      </c>
      <c r="Q134" s="5" t="s">
        <v>53</v>
      </c>
      <c r="R134" s="5"/>
      <c r="S134" s="5"/>
      <c r="T134" s="5"/>
      <c r="U134" s="5"/>
      <c r="V134" s="5"/>
      <c r="W134" s="622"/>
      <c r="X134" s="622"/>
      <c r="Y134" s="622"/>
      <c r="Z134" s="622"/>
    </row>
    <row r="135" spans="1:39" ht="25.5">
      <c r="A135" s="951" t="s">
        <v>57</v>
      </c>
      <c r="B135" s="952">
        <v>8</v>
      </c>
      <c r="C135" s="952"/>
      <c r="D135" s="631" t="s">
        <v>213</v>
      </c>
      <c r="E135" s="5" t="s">
        <v>45</v>
      </c>
      <c r="F135" s="603" t="s">
        <v>36</v>
      </c>
      <c r="G135" s="5" t="s">
        <v>45</v>
      </c>
      <c r="H135" s="5" t="s">
        <v>37</v>
      </c>
      <c r="I135" s="5" t="s">
        <v>45</v>
      </c>
      <c r="J135" s="631" t="s">
        <v>40</v>
      </c>
      <c r="K135" s="954"/>
      <c r="L135" s="952"/>
      <c r="M135" s="952"/>
      <c r="N135" s="952"/>
      <c r="O135" s="952"/>
      <c r="P135" s="952"/>
      <c r="Q135" s="952"/>
      <c r="R135" s="952"/>
      <c r="S135" s="952"/>
      <c r="T135" s="952"/>
      <c r="U135" s="952"/>
      <c r="V135" s="952"/>
      <c r="W135" s="707"/>
      <c r="X135" s="707"/>
      <c r="Y135" s="707"/>
      <c r="Z135" s="707"/>
    </row>
    <row r="136" spans="1:39">
      <c r="A136" s="951" t="s">
        <v>214</v>
      </c>
      <c r="B136" s="1000" t="s">
        <v>215</v>
      </c>
      <c r="C136" s="5"/>
      <c r="D136" s="5" t="s">
        <v>216</v>
      </c>
      <c r="E136" s="5" t="s">
        <v>35</v>
      </c>
      <c r="F136" s="5" t="s">
        <v>36</v>
      </c>
      <c r="G136" s="5" t="s">
        <v>207</v>
      </c>
      <c r="H136" s="5" t="s">
        <v>35</v>
      </c>
      <c r="I136" s="5" t="s">
        <v>35</v>
      </c>
      <c r="J136" s="629"/>
      <c r="K136" s="955" t="s">
        <v>38</v>
      </c>
      <c r="L136" s="5"/>
      <c r="M136" s="5" t="s">
        <v>40</v>
      </c>
      <c r="N136" s="5" t="s">
        <v>39</v>
      </c>
      <c r="O136" s="5" t="s">
        <v>39</v>
      </c>
      <c r="P136" s="5" t="s">
        <v>39</v>
      </c>
      <c r="Q136" s="5"/>
      <c r="R136" s="5"/>
      <c r="S136" s="5"/>
      <c r="T136" s="5"/>
      <c r="U136" s="5"/>
      <c r="V136" s="5"/>
      <c r="W136" s="622"/>
      <c r="X136" s="622"/>
      <c r="Y136" s="622"/>
      <c r="Z136" s="622"/>
    </row>
    <row r="137" spans="1:39">
      <c r="A137" s="5" t="s">
        <v>55</v>
      </c>
      <c r="B137" s="5">
        <v>14</v>
      </c>
      <c r="C137" s="5"/>
      <c r="D137" s="5" t="s">
        <v>217</v>
      </c>
      <c r="E137" s="956" t="s">
        <v>36</v>
      </c>
      <c r="F137" s="956" t="s">
        <v>37</v>
      </c>
      <c r="G137" s="956" t="s">
        <v>35</v>
      </c>
      <c r="H137" s="956" t="s">
        <v>35</v>
      </c>
      <c r="I137" s="5" t="s">
        <v>35</v>
      </c>
      <c r="J137" s="5" t="s">
        <v>40</v>
      </c>
      <c r="K137" s="877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622"/>
      <c r="X137" s="622"/>
      <c r="Y137" s="622"/>
      <c r="Z137" s="622"/>
    </row>
    <row r="138" spans="1:39">
      <c r="A138" s="5" t="s">
        <v>40</v>
      </c>
      <c r="B138" s="603" t="s">
        <v>40</v>
      </c>
      <c r="C138" s="5"/>
      <c r="D138" s="5" t="s">
        <v>175</v>
      </c>
      <c r="E138" s="5" t="s">
        <v>45</v>
      </c>
      <c r="F138" s="5" t="s">
        <v>36</v>
      </c>
      <c r="G138" s="5" t="s">
        <v>35</v>
      </c>
      <c r="H138" s="5" t="s">
        <v>207</v>
      </c>
      <c r="I138" s="5" t="s">
        <v>35</v>
      </c>
      <c r="J138" s="5" t="s">
        <v>40</v>
      </c>
      <c r="K138" s="877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622"/>
      <c r="X138" s="622"/>
      <c r="Y138" s="622"/>
      <c r="Z138" s="622"/>
    </row>
    <row r="139" spans="1:39">
      <c r="A139" s="906" t="s">
        <v>41</v>
      </c>
      <c r="B139" s="940">
        <v>16</v>
      </c>
      <c r="C139" s="5"/>
      <c r="D139" s="5" t="s">
        <v>218</v>
      </c>
      <c r="E139" s="5" t="s">
        <v>37</v>
      </c>
      <c r="F139" s="5" t="s">
        <v>36</v>
      </c>
      <c r="G139" s="5" t="s">
        <v>35</v>
      </c>
      <c r="H139" s="5" t="s">
        <v>37</v>
      </c>
      <c r="I139" s="956" t="s">
        <v>35</v>
      </c>
      <c r="J139" s="5"/>
      <c r="K139" s="877"/>
      <c r="L139" s="5"/>
      <c r="M139" s="5"/>
      <c r="N139" s="5" t="s">
        <v>53</v>
      </c>
      <c r="O139" s="5" t="s">
        <v>53</v>
      </c>
      <c r="P139" s="5" t="s">
        <v>53</v>
      </c>
      <c r="Q139" s="5" t="s">
        <v>53</v>
      </c>
      <c r="R139" s="5"/>
      <c r="S139" s="5" t="s">
        <v>53</v>
      </c>
      <c r="T139" s="5"/>
      <c r="U139" s="5"/>
      <c r="V139" s="5"/>
      <c r="W139" s="622"/>
      <c r="X139" s="622"/>
      <c r="Y139" s="622"/>
      <c r="Z139" s="622"/>
    </row>
    <row r="140" spans="1:39">
      <c r="A140" s="951"/>
      <c r="B140" s="952" t="s">
        <v>219</v>
      </c>
      <c r="C140" s="5" t="s">
        <v>220</v>
      </c>
      <c r="D140" s="5" t="s">
        <v>221</v>
      </c>
      <c r="E140" s="5" t="s">
        <v>35</v>
      </c>
      <c r="F140" s="5" t="s">
        <v>36</v>
      </c>
      <c r="G140" s="5" t="s">
        <v>207</v>
      </c>
      <c r="H140" s="5" t="s">
        <v>35</v>
      </c>
      <c r="I140" s="5" t="s">
        <v>45</v>
      </c>
      <c r="J140" s="5" t="s">
        <v>40</v>
      </c>
      <c r="K140" s="877"/>
      <c r="L140" s="5"/>
      <c r="M140" s="5" t="s">
        <v>39</v>
      </c>
      <c r="N140" s="5" t="s">
        <v>39</v>
      </c>
      <c r="O140" s="5" t="s">
        <v>39</v>
      </c>
      <c r="P140" s="5" t="s">
        <v>39</v>
      </c>
      <c r="Q140" s="5"/>
      <c r="R140" s="5"/>
      <c r="S140" s="5"/>
      <c r="T140" s="5"/>
      <c r="U140" s="5"/>
      <c r="V140" s="5"/>
      <c r="W140" s="622"/>
      <c r="X140" s="622"/>
      <c r="Y140" s="622"/>
      <c r="Z140" s="622"/>
    </row>
    <row r="141" spans="1:39">
      <c r="A141" s="5" t="s">
        <v>169</v>
      </c>
      <c r="B141" s="5">
        <v>19</v>
      </c>
      <c r="C141" s="5"/>
      <c r="D141" s="5" t="s">
        <v>222</v>
      </c>
      <c r="E141" s="876" t="s">
        <v>52</v>
      </c>
      <c r="F141" s="876" t="s">
        <v>36</v>
      </c>
      <c r="G141" s="876" t="s">
        <v>35</v>
      </c>
      <c r="H141" s="1135" t="s">
        <v>35</v>
      </c>
      <c r="I141" s="876" t="s">
        <v>35</v>
      </c>
      <c r="J141" s="603"/>
      <c r="K141" s="877"/>
      <c r="L141" s="5"/>
      <c r="M141" s="5"/>
      <c r="N141" s="5" t="s">
        <v>53</v>
      </c>
      <c r="O141" s="5"/>
      <c r="P141" s="5"/>
      <c r="Q141" s="5" t="s">
        <v>53</v>
      </c>
      <c r="R141" s="5"/>
      <c r="S141" s="5"/>
      <c r="T141" s="5"/>
      <c r="U141" s="5" t="s">
        <v>53</v>
      </c>
      <c r="V141" s="5"/>
      <c r="W141" s="622"/>
      <c r="X141" s="622"/>
      <c r="Y141" s="622"/>
      <c r="Z141" s="622"/>
    </row>
    <row r="142" spans="1:39">
      <c r="A142" s="906" t="s">
        <v>43</v>
      </c>
      <c r="B142" s="906">
        <v>24</v>
      </c>
      <c r="C142" s="558" t="s">
        <v>61</v>
      </c>
      <c r="D142" s="558" t="s">
        <v>223</v>
      </c>
      <c r="E142" s="517" t="s">
        <v>61</v>
      </c>
      <c r="F142" s="517" t="s">
        <v>61</v>
      </c>
      <c r="G142" s="517" t="s">
        <v>61</v>
      </c>
      <c r="H142" s="517" t="s">
        <v>61</v>
      </c>
      <c r="I142" s="517" t="s">
        <v>61</v>
      </c>
      <c r="J142" s="558" t="s">
        <v>61</v>
      </c>
      <c r="K142" s="559"/>
      <c r="L142" s="558" t="s">
        <v>61</v>
      </c>
      <c r="M142" s="558" t="s">
        <v>61</v>
      </c>
      <c r="N142" s="558" t="s">
        <v>61</v>
      </c>
      <c r="O142" s="558" t="s">
        <v>61</v>
      </c>
      <c r="P142" s="558" t="s">
        <v>61</v>
      </c>
      <c r="Q142" s="558" t="s">
        <v>61</v>
      </c>
      <c r="R142" s="558" t="s">
        <v>61</v>
      </c>
      <c r="S142" s="558" t="s">
        <v>61</v>
      </c>
      <c r="T142" s="558" t="s">
        <v>61</v>
      </c>
      <c r="U142" s="558" t="s">
        <v>61</v>
      </c>
      <c r="V142" s="558" t="s">
        <v>61</v>
      </c>
      <c r="W142" s="906" t="s">
        <v>61</v>
      </c>
      <c r="X142" s="906" t="s">
        <v>61</v>
      </c>
      <c r="Y142" s="906" t="s">
        <v>61</v>
      </c>
      <c r="Z142" s="957" t="s">
        <v>61</v>
      </c>
      <c r="AA142" s="248"/>
      <c r="AB142" s="248"/>
      <c r="AC142" s="248"/>
      <c r="AD142" s="248"/>
      <c r="AE142" s="248"/>
      <c r="AF142" s="248"/>
      <c r="AG142" s="248"/>
      <c r="AH142" s="248"/>
      <c r="AI142" s="248"/>
      <c r="AJ142" s="248"/>
      <c r="AK142" s="248"/>
      <c r="AL142" s="248"/>
      <c r="AM142" s="248"/>
    </row>
    <row r="143" spans="1:39">
      <c r="A143" s="906" t="s">
        <v>224</v>
      </c>
      <c r="B143" s="906">
        <v>25</v>
      </c>
      <c r="C143" s="5"/>
      <c r="D143" s="5" t="s">
        <v>225</v>
      </c>
      <c r="E143" s="5"/>
      <c r="F143" s="5"/>
      <c r="G143" s="5"/>
      <c r="H143" s="5"/>
      <c r="I143" s="5"/>
      <c r="J143" s="5"/>
      <c r="K143" s="877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622"/>
      <c r="X143" s="622"/>
      <c r="Y143" s="622"/>
      <c r="Z143" s="773"/>
    </row>
    <row r="144" spans="1:39">
      <c r="A144" s="906" t="s">
        <v>43</v>
      </c>
      <c r="B144" s="906">
        <v>31</v>
      </c>
      <c r="C144" s="5"/>
      <c r="D144" s="5" t="s">
        <v>226</v>
      </c>
      <c r="E144" s="5"/>
      <c r="F144" s="5"/>
      <c r="G144" s="5"/>
      <c r="H144" s="5"/>
      <c r="I144" s="5"/>
      <c r="J144" s="5"/>
      <c r="K144" s="877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622"/>
      <c r="X144" s="622"/>
      <c r="Y144" s="622"/>
      <c r="Z144" s="773"/>
    </row>
    <row r="145" spans="1:39">
      <c r="A145" s="865" t="s">
        <v>227</v>
      </c>
      <c r="B145" s="866"/>
      <c r="C145" s="866"/>
      <c r="D145" s="866"/>
      <c r="E145" s="866"/>
      <c r="F145" s="866"/>
      <c r="G145" s="866"/>
      <c r="H145" s="866"/>
      <c r="I145" s="866"/>
      <c r="J145" s="866"/>
      <c r="K145" s="867"/>
      <c r="L145" s="866"/>
      <c r="M145" s="866"/>
      <c r="N145" s="866"/>
      <c r="O145" s="866"/>
      <c r="P145" s="866"/>
      <c r="Q145" s="866"/>
      <c r="R145" s="866"/>
      <c r="S145" s="866"/>
      <c r="T145" s="866"/>
      <c r="U145" s="866"/>
      <c r="V145" s="866"/>
      <c r="W145" s="868"/>
      <c r="X145" s="868"/>
      <c r="Y145" s="868"/>
      <c r="Z145" s="868"/>
    </row>
    <row r="146" spans="1:39" s="155" customFormat="1">
      <c r="A146" s="1218" t="s">
        <v>1</v>
      </c>
      <c r="B146" s="1218"/>
      <c r="C146" s="1218"/>
      <c r="D146" s="1218"/>
      <c r="E146" s="1218"/>
      <c r="F146" s="1218"/>
      <c r="G146" s="1218"/>
      <c r="H146" s="1219" t="s">
        <v>2</v>
      </c>
      <c r="I146" s="1219"/>
      <c r="J146" s="1219"/>
      <c r="K146" s="1219"/>
      <c r="L146" s="1219"/>
      <c r="M146" s="1219"/>
      <c r="N146" s="1219"/>
      <c r="O146" s="1219"/>
      <c r="P146" s="1219"/>
      <c r="Q146" s="1219"/>
      <c r="R146" s="1219"/>
      <c r="S146" s="1219"/>
      <c r="T146" s="1219"/>
      <c r="U146" s="1219"/>
      <c r="V146" s="1219"/>
      <c r="W146" s="156"/>
      <c r="X146" s="157"/>
      <c r="Y146" s="157"/>
      <c r="Z146" s="157"/>
    </row>
    <row r="147" spans="1:39">
      <c r="A147" s="1229" t="s">
        <v>3</v>
      </c>
      <c r="B147" s="1229"/>
      <c r="C147" s="1229"/>
      <c r="D147" s="1230"/>
      <c r="E147" s="1220" t="s">
        <v>4</v>
      </c>
      <c r="F147" s="1220"/>
      <c r="G147" s="1220"/>
      <c r="H147" s="1220"/>
      <c r="I147" s="1220"/>
      <c r="J147" s="1220"/>
      <c r="K147" s="870"/>
      <c r="L147" s="567"/>
      <c r="M147" s="567"/>
      <c r="N147" s="1221" t="s">
        <v>5</v>
      </c>
      <c r="O147" s="1221"/>
      <c r="P147" s="1221"/>
      <c r="Q147" s="1221"/>
      <c r="R147" s="1221"/>
      <c r="S147" s="1222" t="s">
        <v>6</v>
      </c>
      <c r="T147" s="1222"/>
      <c r="U147" s="1222"/>
      <c r="V147" s="1222"/>
      <c r="W147" s="1222"/>
      <c r="X147" s="1222"/>
      <c r="Y147" s="1222"/>
      <c r="Z147" s="158" t="s">
        <v>7</v>
      </c>
    </row>
    <row r="148" spans="1:39" ht="36" customHeight="1">
      <c r="A148" s="1223" t="s">
        <v>8</v>
      </c>
      <c r="B148" s="1225" t="s">
        <v>9</v>
      </c>
      <c r="C148" s="1227" t="s">
        <v>10</v>
      </c>
      <c r="D148" s="1225" t="s">
        <v>11</v>
      </c>
      <c r="E148" s="1220"/>
      <c r="F148" s="1220"/>
      <c r="G148" s="1220"/>
      <c r="H148" s="1220"/>
      <c r="I148" s="1220"/>
      <c r="J148" s="1220"/>
      <c r="K148" s="870"/>
      <c r="L148" s="570" t="s">
        <v>13</v>
      </c>
      <c r="M148" s="570" t="s">
        <v>14</v>
      </c>
      <c r="N148" s="180" t="s">
        <v>15</v>
      </c>
      <c r="O148" s="180" t="s">
        <v>16</v>
      </c>
      <c r="P148" s="180" t="s">
        <v>17</v>
      </c>
      <c r="Q148" s="180" t="s">
        <v>18</v>
      </c>
      <c r="R148" s="180" t="s">
        <v>19</v>
      </c>
      <c r="S148" s="181" t="s">
        <v>20</v>
      </c>
      <c r="T148" s="182" t="s">
        <v>21</v>
      </c>
      <c r="U148" s="182" t="s">
        <v>22</v>
      </c>
      <c r="V148" s="569" t="s">
        <v>23</v>
      </c>
      <c r="W148" s="159" t="s">
        <v>24</v>
      </c>
      <c r="X148" s="159" t="s">
        <v>25</v>
      </c>
      <c r="Y148" s="879" t="s">
        <v>26</v>
      </c>
      <c r="Z148" s="158"/>
    </row>
    <row r="149" spans="1:39" ht="18.75" customHeight="1">
      <c r="A149" s="1224"/>
      <c r="B149" s="1226"/>
      <c r="C149" s="1228"/>
      <c r="D149" s="1225"/>
      <c r="E149" s="869" t="s">
        <v>27</v>
      </c>
      <c r="F149" s="869" t="s">
        <v>28</v>
      </c>
      <c r="G149" s="869" t="s">
        <v>29</v>
      </c>
      <c r="H149" s="869" t="s">
        <v>30</v>
      </c>
      <c r="I149" s="869" t="s">
        <v>31</v>
      </c>
      <c r="J149" s="869" t="s">
        <v>19</v>
      </c>
      <c r="K149" s="870"/>
      <c r="L149" s="569"/>
      <c r="M149" s="569"/>
      <c r="N149" s="180"/>
      <c r="O149" s="180"/>
      <c r="P149" s="180"/>
      <c r="Q149" s="180"/>
      <c r="R149" s="180"/>
      <c r="S149" s="181"/>
      <c r="T149" s="182"/>
      <c r="U149" s="182"/>
      <c r="V149" s="569"/>
      <c r="W149" s="159"/>
      <c r="X149" s="159"/>
      <c r="Y149" s="879"/>
      <c r="Z149" s="158"/>
    </row>
    <row r="150" spans="1:39" ht="18.75" customHeight="1">
      <c r="A150" s="568"/>
      <c r="B150" s="1154"/>
      <c r="C150" s="570"/>
      <c r="D150" s="1144"/>
      <c r="E150" s="1145"/>
      <c r="F150" s="1145"/>
      <c r="G150" s="1145"/>
      <c r="H150" s="1145"/>
      <c r="I150" s="1145"/>
      <c r="J150" s="1145"/>
      <c r="K150" s="1146"/>
      <c r="L150" s="1144"/>
      <c r="M150" s="1144"/>
      <c r="N150" s="1147"/>
      <c r="O150" s="1147"/>
      <c r="P150" s="1147"/>
      <c r="Q150" s="1147"/>
      <c r="R150" s="1147"/>
      <c r="S150" s="1148"/>
      <c r="T150" s="1149"/>
      <c r="U150" s="1149"/>
      <c r="V150" s="1144"/>
      <c r="W150" s="1150"/>
      <c r="X150" s="1150"/>
      <c r="Y150" s="1151"/>
      <c r="Z150" s="1152"/>
    </row>
    <row r="151" spans="1:39">
      <c r="A151" s="1203"/>
      <c r="B151" s="236" t="s">
        <v>228</v>
      </c>
      <c r="C151" s="179"/>
      <c r="D151" s="1205" t="s">
        <v>229</v>
      </c>
      <c r="E151" s="599"/>
      <c r="F151" s="599"/>
      <c r="G151" s="599"/>
      <c r="H151" s="599"/>
      <c r="I151" s="599"/>
      <c r="J151" s="599"/>
      <c r="K151" s="953"/>
      <c r="L151" s="1203"/>
      <c r="M151" s="1203"/>
      <c r="N151" s="1213" t="s">
        <v>53</v>
      </c>
      <c r="O151" s="1213" t="s">
        <v>53</v>
      </c>
      <c r="P151" s="1213" t="s">
        <v>53</v>
      </c>
      <c r="Q151" s="1213"/>
      <c r="R151" s="1213"/>
      <c r="S151" s="1213"/>
      <c r="T151" s="1214"/>
      <c r="U151" s="1214"/>
      <c r="V151" s="1213"/>
      <c r="W151" s="1215"/>
      <c r="X151" s="1215"/>
      <c r="Y151" s="1215"/>
      <c r="Z151" s="1217" t="s">
        <v>230</v>
      </c>
    </row>
    <row r="152" spans="1:39">
      <c r="A152" s="5"/>
      <c r="B152" s="5" t="s">
        <v>40</v>
      </c>
      <c r="C152" s="5"/>
      <c r="D152" s="629" t="s">
        <v>231</v>
      </c>
      <c r="E152" s="603" t="s">
        <v>36</v>
      </c>
      <c r="F152" s="5" t="s">
        <v>37</v>
      </c>
      <c r="G152" s="5" t="s">
        <v>37</v>
      </c>
      <c r="H152" s="5" t="s">
        <v>35</v>
      </c>
      <c r="I152" s="5" t="s">
        <v>35</v>
      </c>
      <c r="J152" s="5"/>
      <c r="K152" s="877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622"/>
      <c r="X152" s="622"/>
      <c r="Y152" s="622"/>
      <c r="Z152" s="622"/>
    </row>
    <row r="153" spans="1:39">
      <c r="A153" s="1203"/>
      <c r="B153" s="1153"/>
      <c r="C153" s="179"/>
      <c r="D153" s="1206" t="s">
        <v>232</v>
      </c>
      <c r="E153" s="599"/>
      <c r="F153" s="599"/>
      <c r="G153" s="599"/>
      <c r="H153" s="599"/>
      <c r="I153" s="599"/>
      <c r="J153" s="599"/>
      <c r="K153" s="953"/>
      <c r="L153" s="1203"/>
      <c r="M153" s="1203"/>
      <c r="N153" s="1213" t="s">
        <v>53</v>
      </c>
      <c r="O153" s="1213" t="s">
        <v>53</v>
      </c>
      <c r="P153" s="1213" t="s">
        <v>53</v>
      </c>
      <c r="Q153" s="1213"/>
      <c r="R153" s="1213"/>
      <c r="S153" s="1213"/>
      <c r="T153" s="1214"/>
      <c r="U153" s="1214"/>
      <c r="V153" s="1213"/>
      <c r="W153" s="1215"/>
      <c r="X153" s="1215"/>
      <c r="Y153" s="1215"/>
      <c r="Z153" s="1217" t="s">
        <v>233</v>
      </c>
    </row>
    <row r="154" spans="1:39" ht="15" customHeight="1">
      <c r="A154" s="1203"/>
      <c r="B154" s="1203"/>
      <c r="C154" s="179"/>
      <c r="D154" s="1207" t="s">
        <v>234</v>
      </c>
      <c r="E154" s="599"/>
      <c r="F154" s="599"/>
      <c r="G154" s="599"/>
      <c r="H154" s="599"/>
      <c r="I154" s="599"/>
      <c r="J154" s="599"/>
      <c r="K154" s="953"/>
      <c r="L154" s="1203"/>
      <c r="M154" s="1203"/>
      <c r="N154" s="1213" t="s">
        <v>53</v>
      </c>
      <c r="O154" s="1213" t="s">
        <v>53</v>
      </c>
      <c r="P154" s="1213" t="s">
        <v>53</v>
      </c>
      <c r="Q154" s="1213"/>
      <c r="R154" s="1213"/>
      <c r="S154" s="1213"/>
      <c r="T154" s="1214"/>
      <c r="U154" s="1214"/>
      <c r="V154" s="1213"/>
      <c r="W154" s="1215"/>
      <c r="X154" s="1215"/>
      <c r="Y154" s="1215"/>
      <c r="Z154" s="1217" t="s">
        <v>233</v>
      </c>
    </row>
    <row r="155" spans="1:39">
      <c r="A155" s="876"/>
      <c r="B155" s="878"/>
      <c r="C155" s="599"/>
      <c r="D155" s="924" t="s">
        <v>235</v>
      </c>
      <c r="E155" s="928" t="s">
        <v>45</v>
      </c>
      <c r="F155" s="928" t="s">
        <v>36</v>
      </c>
      <c r="G155" s="928" t="s">
        <v>37</v>
      </c>
      <c r="H155" s="928" t="s">
        <v>45</v>
      </c>
      <c r="I155" s="928" t="s">
        <v>35</v>
      </c>
      <c r="J155" s="599"/>
      <c r="K155" s="953"/>
      <c r="L155" s="601"/>
      <c r="M155" s="601"/>
      <c r="N155" s="601"/>
      <c r="O155" s="601"/>
      <c r="P155" s="601"/>
      <c r="Q155" s="601"/>
      <c r="R155" s="601"/>
      <c r="S155" s="601"/>
      <c r="T155" s="599"/>
      <c r="U155" s="599"/>
      <c r="V155" s="601"/>
      <c r="W155" s="602"/>
      <c r="X155" s="602"/>
      <c r="Y155" s="602"/>
      <c r="Z155" s="602"/>
      <c r="AA155" s="248"/>
      <c r="AB155" s="248"/>
      <c r="AC155" s="248"/>
      <c r="AD155" s="248"/>
      <c r="AE155" s="248"/>
      <c r="AF155" s="248"/>
      <c r="AG155" s="248"/>
      <c r="AH155" s="248"/>
      <c r="AI155" s="248"/>
      <c r="AJ155" s="248"/>
      <c r="AK155" s="248"/>
      <c r="AL155" s="248"/>
      <c r="AM155" s="248"/>
    </row>
    <row r="156" spans="1:39" ht="13.5" customHeight="1">
      <c r="A156" s="1157" t="s">
        <v>91</v>
      </c>
      <c r="B156" s="906">
        <v>1</v>
      </c>
      <c r="C156" s="597" t="s">
        <v>61</v>
      </c>
      <c r="D156" s="940" t="s">
        <v>236</v>
      </c>
      <c r="E156" s="222" t="s">
        <v>61</v>
      </c>
      <c r="F156" s="222" t="s">
        <v>61</v>
      </c>
      <c r="G156" s="222" t="s">
        <v>61</v>
      </c>
      <c r="H156" s="222" t="s">
        <v>61</v>
      </c>
      <c r="I156" s="222" t="s">
        <v>61</v>
      </c>
      <c r="J156" s="222" t="s">
        <v>61</v>
      </c>
      <c r="K156" s="959"/>
      <c r="L156" s="222" t="s">
        <v>61</v>
      </c>
      <c r="M156" s="222" t="s">
        <v>61</v>
      </c>
      <c r="N156" s="222" t="s">
        <v>61</v>
      </c>
      <c r="O156" s="222" t="s">
        <v>61</v>
      </c>
      <c r="P156" s="222" t="s">
        <v>61</v>
      </c>
      <c r="Q156" s="222" t="s">
        <v>61</v>
      </c>
      <c r="R156" s="222" t="s">
        <v>61</v>
      </c>
      <c r="S156" s="222" t="s">
        <v>61</v>
      </c>
      <c r="T156" s="222" t="s">
        <v>61</v>
      </c>
      <c r="U156" s="222" t="s">
        <v>61</v>
      </c>
      <c r="V156" s="222" t="s">
        <v>61</v>
      </c>
      <c r="W156" s="940" t="s">
        <v>61</v>
      </c>
      <c r="X156" s="940" t="s">
        <v>61</v>
      </c>
      <c r="Y156" s="940" t="s">
        <v>61</v>
      </c>
      <c r="Z156" s="940" t="s">
        <v>61</v>
      </c>
      <c r="AA156" s="248"/>
      <c r="AB156" s="248"/>
      <c r="AC156" s="248"/>
      <c r="AD156" s="248"/>
      <c r="AE156" s="248"/>
      <c r="AF156" s="248"/>
      <c r="AG156" s="248"/>
      <c r="AH156" s="248"/>
      <c r="AI156" s="248"/>
      <c r="AJ156" s="248"/>
      <c r="AK156" s="248"/>
      <c r="AL156" s="248"/>
      <c r="AM156" s="248"/>
    </row>
    <row r="157" spans="1:39" ht="13.5" customHeight="1">
      <c r="A157" s="911" t="s">
        <v>32</v>
      </c>
      <c r="B157" s="912">
        <v>3</v>
      </c>
      <c r="C157" s="1204"/>
      <c r="D157" s="940" t="s">
        <v>237</v>
      </c>
      <c r="E157" s="1208" t="s">
        <v>45</v>
      </c>
      <c r="F157" s="1208" t="s">
        <v>37</v>
      </c>
      <c r="G157" s="1208" t="s">
        <v>35</v>
      </c>
      <c r="H157" s="1208" t="s">
        <v>52</v>
      </c>
      <c r="I157" s="1208" t="s">
        <v>45</v>
      </c>
      <c r="J157" s="231"/>
      <c r="K157" s="986"/>
      <c r="L157" s="1212"/>
      <c r="M157" s="1212"/>
      <c r="N157" s="1212"/>
      <c r="O157" s="1212"/>
      <c r="P157" s="1212"/>
      <c r="Q157" s="1212"/>
      <c r="R157" s="1212"/>
      <c r="S157" s="1212" t="s">
        <v>53</v>
      </c>
      <c r="T157" s="231"/>
      <c r="U157" s="231"/>
      <c r="V157" s="1212"/>
      <c r="W157" s="1216"/>
      <c r="X157" s="1216"/>
      <c r="Y157" s="1216"/>
      <c r="Z157" s="1216"/>
      <c r="AA157" s="248"/>
      <c r="AB157" s="248"/>
      <c r="AC157" s="248"/>
      <c r="AD157" s="248"/>
      <c r="AE157" s="248"/>
      <c r="AF157" s="248"/>
      <c r="AG157" s="248"/>
      <c r="AH157" s="248"/>
      <c r="AI157" s="248"/>
      <c r="AJ157" s="248"/>
      <c r="AK157" s="248"/>
      <c r="AL157" s="248"/>
      <c r="AM157" s="248"/>
    </row>
    <row r="158" spans="1:39" ht="13.5" customHeight="1">
      <c r="A158" s="934" t="s">
        <v>55</v>
      </c>
      <c r="B158" s="1176">
        <v>4</v>
      </c>
      <c r="C158" s="5"/>
      <c r="D158" s="603" t="s">
        <v>238</v>
      </c>
      <c r="E158" s="603" t="s">
        <v>35</v>
      </c>
      <c r="F158" s="603" t="s">
        <v>36</v>
      </c>
      <c r="G158" s="603" t="s">
        <v>37</v>
      </c>
      <c r="H158" s="603" t="s">
        <v>35</v>
      </c>
      <c r="I158" s="603" t="s">
        <v>35</v>
      </c>
      <c r="J158" s="603"/>
      <c r="K158" s="958"/>
      <c r="L158" s="603"/>
      <c r="M158" s="603"/>
      <c r="N158" s="603"/>
      <c r="O158" s="603"/>
      <c r="P158" s="603"/>
      <c r="Q158" s="603"/>
      <c r="R158" s="603"/>
      <c r="S158" s="603"/>
      <c r="T158" s="603"/>
      <c r="U158" s="603"/>
      <c r="V158" s="603"/>
      <c r="W158" s="852"/>
      <c r="X158" s="852"/>
      <c r="Y158" s="852"/>
      <c r="Z158" s="852"/>
    </row>
    <row r="159" spans="1:39">
      <c r="A159" s="934" t="s">
        <v>32</v>
      </c>
      <c r="B159" s="940">
        <v>10</v>
      </c>
      <c r="C159" s="952"/>
      <c r="D159" s="603" t="s">
        <v>66</v>
      </c>
      <c r="E159" s="603" t="s">
        <v>35</v>
      </c>
      <c r="F159" s="603" t="s">
        <v>36</v>
      </c>
      <c r="G159" s="603" t="s">
        <v>37</v>
      </c>
      <c r="H159" s="603" t="s">
        <v>35</v>
      </c>
      <c r="I159" s="603" t="s">
        <v>35</v>
      </c>
      <c r="J159" s="603"/>
      <c r="K159" s="958"/>
      <c r="L159" s="603"/>
      <c r="M159" s="603"/>
      <c r="N159" s="603"/>
      <c r="O159" s="603"/>
      <c r="P159" s="603"/>
      <c r="Q159" s="603"/>
      <c r="R159" s="603"/>
      <c r="S159" s="603"/>
      <c r="T159" s="603"/>
      <c r="U159" s="603"/>
      <c r="V159" s="603"/>
      <c r="W159" s="852"/>
      <c r="X159" s="852"/>
      <c r="Y159" s="852"/>
      <c r="Z159" s="852"/>
    </row>
    <row r="160" spans="1:39" ht="18.75" customHeight="1">
      <c r="A160" s="934" t="s">
        <v>55</v>
      </c>
      <c r="B160" s="226">
        <v>11</v>
      </c>
      <c r="C160" s="952"/>
      <c r="D160" s="952" t="s">
        <v>239</v>
      </c>
      <c r="E160" s="952"/>
      <c r="F160" s="952"/>
      <c r="G160" s="952"/>
      <c r="H160" s="952"/>
      <c r="I160" s="952"/>
      <c r="J160" s="952"/>
      <c r="K160" s="1211"/>
      <c r="L160" s="952"/>
      <c r="M160" s="952" t="s">
        <v>53</v>
      </c>
      <c r="N160" s="952" t="s">
        <v>53</v>
      </c>
      <c r="O160" s="952" t="s">
        <v>53</v>
      </c>
      <c r="P160" s="952" t="s">
        <v>53</v>
      </c>
      <c r="Q160" s="952"/>
      <c r="R160" s="952"/>
      <c r="S160" s="952"/>
      <c r="T160" s="952"/>
      <c r="U160" s="952"/>
      <c r="V160" s="952"/>
      <c r="W160" s="707"/>
      <c r="X160" s="707"/>
      <c r="Y160" s="707"/>
      <c r="Z160" s="707"/>
    </row>
    <row r="161" spans="1:39" s="622" customFormat="1">
      <c r="A161" s="5" t="s">
        <v>41</v>
      </c>
      <c r="B161" s="5">
        <v>13</v>
      </c>
      <c r="C161" s="5"/>
      <c r="D161" s="5" t="s">
        <v>240</v>
      </c>
      <c r="E161" s="5" t="s">
        <v>37</v>
      </c>
      <c r="F161" s="5" t="s">
        <v>36</v>
      </c>
      <c r="G161" s="5" t="s">
        <v>35</v>
      </c>
      <c r="H161" s="5" t="s">
        <v>35</v>
      </c>
      <c r="I161" s="5" t="s">
        <v>35</v>
      </c>
      <c r="J161" s="5"/>
      <c r="K161" s="877"/>
      <c r="L161" s="5"/>
      <c r="M161" s="5"/>
      <c r="N161" s="5"/>
      <c r="O161" s="5"/>
      <c r="P161" s="5"/>
      <c r="Q161" s="5"/>
      <c r="R161" s="5" t="s">
        <v>53</v>
      </c>
      <c r="S161" s="5"/>
      <c r="T161" s="5"/>
      <c r="U161" s="5"/>
      <c r="V161" s="5"/>
    </row>
    <row r="162" spans="1:39">
      <c r="A162" s="5" t="s">
        <v>60</v>
      </c>
      <c r="B162" s="603">
        <v>16</v>
      </c>
      <c r="C162" s="5"/>
      <c r="D162" s="5" t="s">
        <v>241</v>
      </c>
      <c r="E162" s="876" t="s">
        <v>52</v>
      </c>
      <c r="F162" s="876" t="s">
        <v>36</v>
      </c>
      <c r="G162" s="876" t="s">
        <v>35</v>
      </c>
      <c r="H162" s="876" t="s">
        <v>35</v>
      </c>
      <c r="I162" s="876" t="s">
        <v>35</v>
      </c>
      <c r="J162" s="5" t="s">
        <v>242</v>
      </c>
      <c r="K162" s="877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622"/>
      <c r="X162" s="622"/>
      <c r="Y162" s="622"/>
      <c r="Z162" s="622"/>
    </row>
    <row r="163" spans="1:39">
      <c r="A163" s="906" t="s">
        <v>32</v>
      </c>
      <c r="B163" s="940">
        <v>17</v>
      </c>
      <c r="C163" s="5" t="s">
        <v>40</v>
      </c>
      <c r="D163" s="5" t="s">
        <v>243</v>
      </c>
      <c r="E163" s="5" t="s">
        <v>35</v>
      </c>
      <c r="F163" s="5" t="s">
        <v>36</v>
      </c>
      <c r="G163" s="5" t="s">
        <v>207</v>
      </c>
      <c r="H163" s="5" t="s">
        <v>35</v>
      </c>
      <c r="I163" s="5" t="s">
        <v>35</v>
      </c>
      <c r="J163" s="5"/>
      <c r="K163" s="877"/>
      <c r="L163" s="5"/>
      <c r="M163" s="5" t="s">
        <v>53</v>
      </c>
      <c r="N163" s="5" t="s">
        <v>53</v>
      </c>
      <c r="O163" s="5" t="s">
        <v>53</v>
      </c>
      <c r="P163" s="5" t="s">
        <v>53</v>
      </c>
      <c r="Q163" s="5"/>
      <c r="R163" s="5"/>
      <c r="S163" s="5"/>
      <c r="T163" s="5"/>
      <c r="U163" s="5"/>
      <c r="V163" s="5"/>
      <c r="W163" s="622"/>
      <c r="X163" s="622"/>
      <c r="Y163" s="622"/>
      <c r="Z163" s="622"/>
    </row>
    <row r="164" spans="1:39">
      <c r="A164" s="924" t="s">
        <v>43</v>
      </c>
      <c r="B164" s="968">
        <v>21</v>
      </c>
      <c r="C164" s="956"/>
      <c r="D164" s="956" t="s">
        <v>244</v>
      </c>
      <c r="E164" s="1209" t="s">
        <v>45</v>
      </c>
      <c r="F164" s="1209" t="s">
        <v>36</v>
      </c>
      <c r="G164" s="1209" t="s">
        <v>37</v>
      </c>
      <c r="H164" s="1209" t="s">
        <v>37</v>
      </c>
      <c r="I164" s="1209" t="s">
        <v>37</v>
      </c>
      <c r="J164" s="956"/>
      <c r="K164" s="1155"/>
      <c r="L164" s="956"/>
      <c r="M164" s="956"/>
      <c r="N164" s="956"/>
      <c r="O164" s="956"/>
      <c r="P164" s="956"/>
      <c r="Q164" s="956"/>
      <c r="R164" s="956"/>
      <c r="S164" s="956"/>
      <c r="T164" s="956"/>
      <c r="U164" s="956"/>
      <c r="V164" s="956"/>
      <c r="W164" s="765"/>
      <c r="X164" s="765"/>
      <c r="Y164" s="765"/>
      <c r="Z164" s="765"/>
    </row>
    <row r="165" spans="1:39">
      <c r="A165" s="934" t="s">
        <v>43</v>
      </c>
      <c r="B165" s="934">
        <v>28</v>
      </c>
      <c r="C165" s="951"/>
      <c r="D165" s="951" t="s">
        <v>245</v>
      </c>
      <c r="E165" s="1210" t="s">
        <v>45</v>
      </c>
      <c r="F165" s="1210" t="s">
        <v>36</v>
      </c>
      <c r="G165" s="1210" t="s">
        <v>37</v>
      </c>
      <c r="H165" s="1210" t="s">
        <v>37</v>
      </c>
      <c r="I165" s="1210" t="s">
        <v>35</v>
      </c>
      <c r="J165" s="951"/>
      <c r="K165" s="1156"/>
      <c r="L165" s="951"/>
      <c r="M165" s="951" t="s">
        <v>40</v>
      </c>
      <c r="N165" s="951"/>
      <c r="O165" s="951"/>
      <c r="P165" s="951"/>
      <c r="Q165" s="951"/>
      <c r="R165" s="951"/>
      <c r="S165" s="951"/>
      <c r="T165" s="951"/>
      <c r="U165" s="951"/>
      <c r="V165" s="951"/>
      <c r="W165" s="609"/>
      <c r="X165" s="609"/>
      <c r="Y165" s="609"/>
      <c r="Z165" s="609"/>
    </row>
    <row r="166" spans="1:39">
      <c r="A166" s="865" t="s">
        <v>246</v>
      </c>
      <c r="B166" s="866"/>
      <c r="C166" s="866"/>
      <c r="D166" s="866"/>
      <c r="E166" s="866"/>
      <c r="F166" s="866"/>
      <c r="G166" s="866"/>
      <c r="H166" s="866"/>
      <c r="I166" s="866"/>
      <c r="J166" s="866"/>
      <c r="K166" s="867"/>
      <c r="L166" s="866"/>
      <c r="M166" s="866"/>
      <c r="N166" s="866"/>
      <c r="O166" s="866"/>
      <c r="P166" s="866"/>
      <c r="Q166" s="866"/>
      <c r="R166" s="866"/>
      <c r="S166" s="866"/>
      <c r="T166" s="866"/>
      <c r="U166" s="866"/>
      <c r="V166" s="866"/>
      <c r="W166" s="868"/>
      <c r="X166" s="868"/>
      <c r="Y166" s="868"/>
      <c r="Z166" s="868"/>
    </row>
    <row r="167" spans="1:39" s="155" customFormat="1">
      <c r="A167" s="1218" t="s">
        <v>1</v>
      </c>
      <c r="B167" s="1218"/>
      <c r="C167" s="1218"/>
      <c r="D167" s="1218"/>
      <c r="E167" s="1218"/>
      <c r="F167" s="1218"/>
      <c r="G167" s="1218"/>
      <c r="H167" s="1219" t="s">
        <v>2</v>
      </c>
      <c r="I167" s="1219"/>
      <c r="J167" s="1219"/>
      <c r="K167" s="1219"/>
      <c r="L167" s="1219"/>
      <c r="M167" s="1219"/>
      <c r="N167" s="1219"/>
      <c r="O167" s="1219"/>
      <c r="P167" s="1219"/>
      <c r="Q167" s="1219"/>
      <c r="R167" s="1219"/>
      <c r="S167" s="1219"/>
      <c r="T167" s="1219"/>
      <c r="U167" s="1219"/>
      <c r="V167" s="1219"/>
      <c r="W167" s="156"/>
      <c r="X167" s="157"/>
      <c r="Y167" s="157"/>
      <c r="Z167" s="157"/>
    </row>
    <row r="168" spans="1:39">
      <c r="A168" s="1229" t="s">
        <v>3</v>
      </c>
      <c r="B168" s="1229"/>
      <c r="C168" s="1229"/>
      <c r="D168" s="1230"/>
      <c r="E168" s="1220" t="s">
        <v>4</v>
      </c>
      <c r="F168" s="1220"/>
      <c r="G168" s="1220"/>
      <c r="H168" s="1220"/>
      <c r="I168" s="1220"/>
      <c r="J168" s="1220"/>
      <c r="K168" s="870"/>
      <c r="L168" s="567"/>
      <c r="M168" s="567"/>
      <c r="N168" s="1221" t="s">
        <v>5</v>
      </c>
      <c r="O168" s="1221"/>
      <c r="P168" s="1221"/>
      <c r="Q168" s="1221"/>
      <c r="R168" s="1221"/>
      <c r="S168" s="1222" t="s">
        <v>6</v>
      </c>
      <c r="T168" s="1222"/>
      <c r="U168" s="1222"/>
      <c r="V168" s="1222"/>
      <c r="W168" s="1222"/>
      <c r="X168" s="1222"/>
      <c r="Y168" s="1222"/>
      <c r="Z168" s="158" t="s">
        <v>7</v>
      </c>
    </row>
    <row r="169" spans="1:39" ht="36" customHeight="1">
      <c r="A169" s="1223" t="s">
        <v>8</v>
      </c>
      <c r="B169" s="1225" t="s">
        <v>9</v>
      </c>
      <c r="C169" s="1227" t="s">
        <v>10</v>
      </c>
      <c r="D169" s="1225" t="s">
        <v>11</v>
      </c>
      <c r="E169" s="1220"/>
      <c r="F169" s="1220"/>
      <c r="G169" s="1220"/>
      <c r="H169" s="1220"/>
      <c r="I169" s="1220"/>
      <c r="J169" s="1220"/>
      <c r="K169" s="870"/>
      <c r="L169" s="570" t="s">
        <v>13</v>
      </c>
      <c r="M169" s="570" t="s">
        <v>14</v>
      </c>
      <c r="N169" s="180" t="s">
        <v>15</v>
      </c>
      <c r="O169" s="180" t="s">
        <v>16</v>
      </c>
      <c r="P169" s="180" t="s">
        <v>17</v>
      </c>
      <c r="Q169" s="180" t="s">
        <v>18</v>
      </c>
      <c r="R169" s="180" t="s">
        <v>19</v>
      </c>
      <c r="S169" s="181" t="s">
        <v>20</v>
      </c>
      <c r="T169" s="182" t="s">
        <v>21</v>
      </c>
      <c r="U169" s="182" t="s">
        <v>22</v>
      </c>
      <c r="V169" s="569" t="s">
        <v>23</v>
      </c>
      <c r="W169" s="159" t="s">
        <v>24</v>
      </c>
      <c r="X169" s="159" t="s">
        <v>25</v>
      </c>
      <c r="Y169" s="879" t="s">
        <v>26</v>
      </c>
      <c r="Z169" s="158"/>
    </row>
    <row r="170" spans="1:39" ht="18.75" customHeight="1">
      <c r="A170" s="1224"/>
      <c r="B170" s="1226"/>
      <c r="C170" s="1228"/>
      <c r="D170" s="1225"/>
      <c r="E170" s="869" t="s">
        <v>27</v>
      </c>
      <c r="F170" s="869" t="s">
        <v>28</v>
      </c>
      <c r="G170" s="869" t="s">
        <v>29</v>
      </c>
      <c r="H170" s="869" t="s">
        <v>30</v>
      </c>
      <c r="I170" s="869" t="s">
        <v>31</v>
      </c>
      <c r="J170" s="869" t="s">
        <v>19</v>
      </c>
      <c r="K170" s="870"/>
      <c r="L170" s="569"/>
      <c r="M170" s="569"/>
      <c r="N170" s="180"/>
      <c r="O170" s="180"/>
      <c r="P170" s="180"/>
      <c r="Q170" s="180"/>
      <c r="R170" s="180"/>
      <c r="S170" s="181"/>
      <c r="T170" s="182"/>
      <c r="U170" s="182"/>
      <c r="V170" s="569"/>
      <c r="W170" s="159"/>
      <c r="X170" s="159"/>
      <c r="Y170" s="879"/>
      <c r="Z170" s="158"/>
    </row>
    <row r="171" spans="1:39">
      <c r="A171" s="188"/>
      <c r="B171" s="189"/>
      <c r="C171" s="189"/>
      <c r="D171" s="188"/>
      <c r="E171" s="170"/>
      <c r="F171" s="170"/>
      <c r="G171" s="170"/>
      <c r="H171" s="170"/>
      <c r="I171" s="170"/>
      <c r="J171" s="186"/>
      <c r="K171" s="531"/>
      <c r="L171" s="190"/>
      <c r="M171" s="191"/>
      <c r="N171" s="192"/>
      <c r="O171" s="192"/>
      <c r="P171" s="192"/>
      <c r="Q171" s="192"/>
      <c r="R171" s="192"/>
      <c r="S171" s="193"/>
      <c r="T171" s="175"/>
      <c r="U171" s="175"/>
      <c r="V171" s="176"/>
      <c r="W171" s="3"/>
      <c r="X171" s="3"/>
      <c r="Y171" s="147"/>
      <c r="Z171" s="150"/>
    </row>
    <row r="172" spans="1:39">
      <c r="A172" s="237" t="s">
        <v>61</v>
      </c>
      <c r="B172" s="238" t="s">
        <v>61</v>
      </c>
      <c r="C172" s="238" t="s">
        <v>61</v>
      </c>
      <c r="D172" s="962" t="s">
        <v>247</v>
      </c>
      <c r="E172" s="239" t="s">
        <v>61</v>
      </c>
      <c r="F172" s="239" t="s">
        <v>61</v>
      </c>
      <c r="G172" s="239" t="s">
        <v>61</v>
      </c>
      <c r="H172" s="239" t="s">
        <v>61</v>
      </c>
      <c r="I172" s="239" t="s">
        <v>61</v>
      </c>
      <c r="J172" s="240" t="s">
        <v>61</v>
      </c>
      <c r="K172" s="532"/>
      <c r="L172" s="240" t="s">
        <v>61</v>
      </c>
      <c r="M172" s="240" t="s">
        <v>61</v>
      </c>
      <c r="N172" s="238" t="s">
        <v>61</v>
      </c>
      <c r="O172" s="238" t="s">
        <v>61</v>
      </c>
      <c r="P172" s="238" t="s">
        <v>61</v>
      </c>
      <c r="Q172" s="238" t="s">
        <v>61</v>
      </c>
      <c r="R172" s="238" t="s">
        <v>61</v>
      </c>
      <c r="S172" s="238" t="s">
        <v>61</v>
      </c>
      <c r="T172" s="240" t="s">
        <v>61</v>
      </c>
      <c r="U172" s="240" t="s">
        <v>61</v>
      </c>
      <c r="V172" s="238" t="s">
        <v>61</v>
      </c>
      <c r="W172" s="241" t="s">
        <v>61</v>
      </c>
      <c r="X172" s="241" t="s">
        <v>61</v>
      </c>
      <c r="Y172" s="241" t="s">
        <v>61</v>
      </c>
      <c r="Z172" s="241" t="s">
        <v>61</v>
      </c>
      <c r="AA172" s="963" t="s">
        <v>61</v>
      </c>
      <c r="AB172" s="963" t="s">
        <v>61</v>
      </c>
      <c r="AC172" s="963" t="s">
        <v>61</v>
      </c>
      <c r="AD172" s="963" t="s">
        <v>61</v>
      </c>
      <c r="AE172" s="963" t="s">
        <v>61</v>
      </c>
      <c r="AF172" s="963" t="s">
        <v>61</v>
      </c>
      <c r="AG172" s="963" t="s">
        <v>61</v>
      </c>
      <c r="AH172" s="963" t="s">
        <v>61</v>
      </c>
      <c r="AI172" s="963" t="s">
        <v>61</v>
      </c>
      <c r="AJ172" s="963" t="s">
        <v>61</v>
      </c>
      <c r="AK172" s="963" t="s">
        <v>61</v>
      </c>
      <c r="AL172" s="963" t="s">
        <v>61</v>
      </c>
      <c r="AM172" s="963" t="s">
        <v>61</v>
      </c>
    </row>
    <row r="173" spans="1:39" s="933" customFormat="1">
      <c r="A173" s="242" t="s">
        <v>61</v>
      </c>
      <c r="B173" s="243" t="s">
        <v>248</v>
      </c>
      <c r="C173" s="217" t="s">
        <v>61</v>
      </c>
      <c r="D173" s="219" t="s">
        <v>249</v>
      </c>
      <c r="E173" s="217" t="s">
        <v>35</v>
      </c>
      <c r="F173" s="217" t="s">
        <v>36</v>
      </c>
      <c r="G173" s="217" t="s">
        <v>207</v>
      </c>
      <c r="H173" s="217" t="s">
        <v>35</v>
      </c>
      <c r="I173" s="217" t="s">
        <v>35</v>
      </c>
      <c r="J173" s="217" t="s">
        <v>61</v>
      </c>
      <c r="K173" s="528"/>
      <c r="L173" s="217" t="s">
        <v>61</v>
      </c>
      <c r="M173" s="217" t="s">
        <v>53</v>
      </c>
      <c r="N173" s="217" t="s">
        <v>53</v>
      </c>
      <c r="O173" s="217" t="s">
        <v>53</v>
      </c>
      <c r="P173" s="217" t="s">
        <v>53</v>
      </c>
      <c r="Q173" s="217" t="s">
        <v>61</v>
      </c>
      <c r="R173" s="217" t="s">
        <v>61</v>
      </c>
      <c r="S173" s="217" t="s">
        <v>61</v>
      </c>
      <c r="T173" s="217" t="s">
        <v>61</v>
      </c>
      <c r="U173" s="217" t="s">
        <v>61</v>
      </c>
      <c r="V173" s="217" t="s">
        <v>61</v>
      </c>
      <c r="W173" s="226" t="s">
        <v>53</v>
      </c>
      <c r="X173" s="226" t="s">
        <v>61</v>
      </c>
      <c r="Y173" s="226" t="s">
        <v>61</v>
      </c>
      <c r="Z173" s="226" t="s">
        <v>61</v>
      </c>
      <c r="AA173" s="226" t="s">
        <v>61</v>
      </c>
      <c r="AB173" s="226" t="s">
        <v>61</v>
      </c>
      <c r="AC173" s="226" t="s">
        <v>61</v>
      </c>
      <c r="AD173" s="226" t="s">
        <v>61</v>
      </c>
      <c r="AE173" s="226" t="s">
        <v>61</v>
      </c>
      <c r="AF173" s="226" t="s">
        <v>61</v>
      </c>
      <c r="AG173" s="226" t="s">
        <v>61</v>
      </c>
      <c r="AH173" s="226" t="s">
        <v>61</v>
      </c>
      <c r="AI173" s="226" t="s">
        <v>61</v>
      </c>
      <c r="AJ173" s="226" t="s">
        <v>61</v>
      </c>
      <c r="AK173" s="226" t="s">
        <v>61</v>
      </c>
      <c r="AL173" s="226" t="s">
        <v>61</v>
      </c>
      <c r="AM173" s="226" t="s">
        <v>61</v>
      </c>
    </row>
    <row r="174" spans="1:39" s="933" customFormat="1">
      <c r="A174" s="517" t="s">
        <v>61</v>
      </c>
      <c r="B174" s="217" t="s">
        <v>40</v>
      </c>
      <c r="C174" s="914" t="s">
        <v>40</v>
      </c>
      <c r="D174" s="517" t="s">
        <v>250</v>
      </c>
      <c r="E174" s="597" t="s">
        <v>36</v>
      </c>
      <c r="F174" s="597" t="s">
        <v>61</v>
      </c>
      <c r="G174" s="597" t="s">
        <v>61</v>
      </c>
      <c r="H174" s="597" t="s">
        <v>61</v>
      </c>
      <c r="I174" s="597" t="s">
        <v>37</v>
      </c>
      <c r="J174" s="217" t="s">
        <v>61</v>
      </c>
      <c r="K174" s="528"/>
      <c r="L174" s="217" t="s">
        <v>61</v>
      </c>
      <c r="M174" s="217" t="s">
        <v>61</v>
      </c>
      <c r="N174" s="217" t="s">
        <v>61</v>
      </c>
      <c r="O174" s="217" t="s">
        <v>61</v>
      </c>
      <c r="P174" s="217" t="s">
        <v>61</v>
      </c>
      <c r="Q174" s="217" t="s">
        <v>61</v>
      </c>
      <c r="R174" s="217" t="s">
        <v>61</v>
      </c>
      <c r="S174" s="217" t="s">
        <v>61</v>
      </c>
      <c r="T174" s="217" t="s">
        <v>61</v>
      </c>
      <c r="U174" s="217" t="s">
        <v>61</v>
      </c>
      <c r="V174" s="217" t="s">
        <v>61</v>
      </c>
      <c r="W174" s="226" t="s">
        <v>61</v>
      </c>
      <c r="X174" s="226" t="s">
        <v>61</v>
      </c>
      <c r="Y174" s="226" t="s">
        <v>61</v>
      </c>
      <c r="Z174" s="226" t="s">
        <v>61</v>
      </c>
      <c r="AA174" s="226" t="s">
        <v>61</v>
      </c>
      <c r="AB174" s="226" t="s">
        <v>61</v>
      </c>
      <c r="AC174" s="226" t="s">
        <v>61</v>
      </c>
      <c r="AD174" s="226" t="s">
        <v>61</v>
      </c>
      <c r="AE174" s="226" t="s">
        <v>61</v>
      </c>
      <c r="AF174" s="226" t="s">
        <v>61</v>
      </c>
      <c r="AG174" s="226" t="s">
        <v>61</v>
      </c>
      <c r="AH174" s="226" t="s">
        <v>61</v>
      </c>
      <c r="AI174" s="226" t="s">
        <v>61</v>
      </c>
      <c r="AJ174" s="226" t="s">
        <v>61</v>
      </c>
      <c r="AK174" s="226" t="s">
        <v>61</v>
      </c>
      <c r="AL174" s="226" t="s">
        <v>61</v>
      </c>
      <c r="AM174" s="226" t="s">
        <v>61</v>
      </c>
    </row>
    <row r="175" spans="1:39">
      <c r="A175" s="517" t="s">
        <v>55</v>
      </c>
      <c r="B175" s="217">
        <v>1</v>
      </c>
      <c r="C175" s="217" t="s">
        <v>61</v>
      </c>
      <c r="D175" s="217" t="s">
        <v>251</v>
      </c>
      <c r="E175" s="214" t="s">
        <v>45</v>
      </c>
      <c r="F175" s="214" t="s">
        <v>36</v>
      </c>
      <c r="G175" s="214" t="s">
        <v>37</v>
      </c>
      <c r="H175" s="214" t="s">
        <v>37</v>
      </c>
      <c r="I175" s="214" t="s">
        <v>37</v>
      </c>
      <c r="J175" s="217" t="s">
        <v>61</v>
      </c>
      <c r="K175" s="528"/>
      <c r="L175" s="217" t="s">
        <v>61</v>
      </c>
      <c r="M175" s="217" t="s">
        <v>53</v>
      </c>
      <c r="N175" s="217" t="s">
        <v>53</v>
      </c>
      <c r="O175" s="217" t="s">
        <v>53</v>
      </c>
      <c r="P175" s="217" t="s">
        <v>53</v>
      </c>
      <c r="Q175" s="217" t="s">
        <v>53</v>
      </c>
      <c r="R175" s="217" t="s">
        <v>61</v>
      </c>
      <c r="S175" s="217" t="s">
        <v>53</v>
      </c>
      <c r="T175" s="217" t="s">
        <v>53</v>
      </c>
      <c r="U175" s="217" t="s">
        <v>61</v>
      </c>
      <c r="V175" s="217" t="s">
        <v>53</v>
      </c>
      <c r="W175" s="226" t="s">
        <v>53</v>
      </c>
      <c r="X175" s="226" t="s">
        <v>61</v>
      </c>
      <c r="Y175" s="226" t="s">
        <v>61</v>
      </c>
      <c r="Z175" s="226" t="s">
        <v>61</v>
      </c>
      <c r="AA175" s="226" t="s">
        <v>61</v>
      </c>
      <c r="AB175" s="226" t="s">
        <v>61</v>
      </c>
      <c r="AC175" s="226" t="s">
        <v>61</v>
      </c>
      <c r="AD175" s="226" t="s">
        <v>61</v>
      </c>
      <c r="AE175" s="226" t="s">
        <v>61</v>
      </c>
      <c r="AF175" s="226" t="s">
        <v>61</v>
      </c>
      <c r="AG175" s="226" t="s">
        <v>61</v>
      </c>
      <c r="AH175" s="226" t="s">
        <v>61</v>
      </c>
      <c r="AI175" s="226" t="s">
        <v>61</v>
      </c>
      <c r="AJ175" s="226" t="s">
        <v>61</v>
      </c>
      <c r="AK175" s="226" t="s">
        <v>61</v>
      </c>
      <c r="AL175" s="226" t="s">
        <v>61</v>
      </c>
      <c r="AM175" s="226" t="s">
        <v>61</v>
      </c>
    </row>
    <row r="176" spans="1:39">
      <c r="A176" s="517" t="s">
        <v>61</v>
      </c>
      <c r="B176" s="217"/>
      <c r="C176" s="217" t="s">
        <v>61</v>
      </c>
      <c r="D176" s="597" t="s">
        <v>252</v>
      </c>
      <c r="E176" s="217" t="s">
        <v>35</v>
      </c>
      <c r="F176" s="217" t="s">
        <v>36</v>
      </c>
      <c r="G176" s="217" t="s">
        <v>207</v>
      </c>
      <c r="H176" s="217" t="s">
        <v>35</v>
      </c>
      <c r="I176" s="217" t="s">
        <v>35</v>
      </c>
      <c r="J176" s="217" t="s">
        <v>61</v>
      </c>
      <c r="K176" s="528"/>
      <c r="L176" s="217" t="s">
        <v>61</v>
      </c>
      <c r="M176" s="217" t="s">
        <v>61</v>
      </c>
      <c r="N176" s="217" t="s">
        <v>53</v>
      </c>
      <c r="O176" s="217" t="s">
        <v>53</v>
      </c>
      <c r="P176" s="217" t="s">
        <v>53</v>
      </c>
      <c r="Q176" s="217" t="s">
        <v>61</v>
      </c>
      <c r="R176" s="217" t="s">
        <v>61</v>
      </c>
      <c r="S176" s="217" t="s">
        <v>61</v>
      </c>
      <c r="T176" s="217" t="s">
        <v>61</v>
      </c>
      <c r="U176" s="217" t="s">
        <v>61</v>
      </c>
      <c r="V176" s="217" t="s">
        <v>61</v>
      </c>
      <c r="W176" s="226" t="s">
        <v>61</v>
      </c>
      <c r="X176" s="226" t="s">
        <v>61</v>
      </c>
      <c r="Y176" s="226" t="s">
        <v>61</v>
      </c>
      <c r="Z176" s="226" t="s">
        <v>61</v>
      </c>
      <c r="AA176" s="226" t="s">
        <v>61</v>
      </c>
      <c r="AB176" s="226" t="s">
        <v>61</v>
      </c>
      <c r="AC176" s="226" t="s">
        <v>61</v>
      </c>
      <c r="AD176" s="226" t="s">
        <v>61</v>
      </c>
      <c r="AE176" s="226" t="s">
        <v>61</v>
      </c>
      <c r="AF176" s="226" t="s">
        <v>61</v>
      </c>
      <c r="AG176" s="226" t="s">
        <v>61</v>
      </c>
      <c r="AH176" s="226" t="s">
        <v>61</v>
      </c>
      <c r="AI176" s="226" t="s">
        <v>61</v>
      </c>
      <c r="AJ176" s="226" t="s">
        <v>61</v>
      </c>
      <c r="AK176" s="226" t="s">
        <v>61</v>
      </c>
      <c r="AL176" s="226" t="s">
        <v>61</v>
      </c>
      <c r="AM176" s="226" t="s">
        <v>61</v>
      </c>
    </row>
    <row r="177" spans="1:39">
      <c r="A177" s="964" t="s">
        <v>41</v>
      </c>
      <c r="B177" s="897">
        <v>10</v>
      </c>
      <c r="C177" s="914"/>
      <c r="D177" s="558" t="s">
        <v>253</v>
      </c>
      <c r="E177" s="217" t="s">
        <v>45</v>
      </c>
      <c r="F177" s="217" t="s">
        <v>36</v>
      </c>
      <c r="G177" s="217" t="s">
        <v>35</v>
      </c>
      <c r="H177" s="217" t="s">
        <v>35</v>
      </c>
      <c r="I177" s="217" t="s">
        <v>35</v>
      </c>
      <c r="J177" s="217"/>
      <c r="K177" s="528"/>
      <c r="L177" s="217"/>
      <c r="M177" s="217"/>
      <c r="N177" s="217"/>
      <c r="O177" s="217"/>
      <c r="P177" s="217"/>
      <c r="Q177" s="217"/>
      <c r="R177" s="217" t="s">
        <v>53</v>
      </c>
      <c r="S177" s="217"/>
      <c r="T177" s="217" t="s">
        <v>53</v>
      </c>
      <c r="U177" s="217"/>
      <c r="V177" s="217"/>
      <c r="W177" s="226"/>
      <c r="X177" s="226"/>
      <c r="Y177" s="226"/>
      <c r="Z177" s="226"/>
      <c r="AA177" s="226"/>
      <c r="AB177" s="226"/>
      <c r="AC177" s="226"/>
      <c r="AD177" s="226"/>
      <c r="AE177" s="226"/>
      <c r="AF177" s="226"/>
      <c r="AG177" s="226"/>
      <c r="AH177" s="226"/>
      <c r="AI177" s="226"/>
      <c r="AJ177" s="226"/>
      <c r="AK177" s="226"/>
      <c r="AL177" s="226"/>
      <c r="AM177" s="226"/>
    </row>
    <row r="178" spans="1:39">
      <c r="A178" s="965" t="s">
        <v>43</v>
      </c>
      <c r="B178" s="966">
        <v>11</v>
      </c>
      <c r="C178" s="217" t="s">
        <v>61</v>
      </c>
      <c r="D178" s="248" t="s">
        <v>254</v>
      </c>
      <c r="E178" s="967" t="s">
        <v>45</v>
      </c>
      <c r="F178" s="215" t="s">
        <v>36</v>
      </c>
      <c r="G178" s="215" t="s">
        <v>37</v>
      </c>
      <c r="H178" s="215" t="s">
        <v>37</v>
      </c>
      <c r="I178" s="215" t="s">
        <v>35</v>
      </c>
      <c r="J178" s="217" t="s">
        <v>61</v>
      </c>
      <c r="K178" s="528"/>
      <c r="L178" s="217" t="s">
        <v>61</v>
      </c>
      <c r="M178" s="217" t="s">
        <v>53</v>
      </c>
      <c r="N178" s="217" t="s">
        <v>53</v>
      </c>
      <c r="O178" s="217" t="s">
        <v>53</v>
      </c>
      <c r="P178" s="217" t="s">
        <v>53</v>
      </c>
      <c r="Q178" s="217" t="s">
        <v>61</v>
      </c>
      <c r="R178" s="217" t="s">
        <v>61</v>
      </c>
      <c r="S178" s="217" t="s">
        <v>61</v>
      </c>
      <c r="T178" s="217" t="s">
        <v>61</v>
      </c>
      <c r="U178" s="217" t="s">
        <v>61</v>
      </c>
      <c r="V178" s="217" t="s">
        <v>61</v>
      </c>
      <c r="W178" s="226" t="s">
        <v>61</v>
      </c>
      <c r="X178" s="226" t="s">
        <v>61</v>
      </c>
      <c r="Y178" s="226" t="s">
        <v>61</v>
      </c>
      <c r="Z178" s="226" t="s">
        <v>61</v>
      </c>
      <c r="AA178" s="226" t="s">
        <v>61</v>
      </c>
      <c r="AB178" s="226" t="s">
        <v>61</v>
      </c>
      <c r="AC178" s="226" t="s">
        <v>61</v>
      </c>
      <c r="AD178" s="226" t="s">
        <v>61</v>
      </c>
      <c r="AE178" s="226" t="s">
        <v>61</v>
      </c>
      <c r="AF178" s="226" t="s">
        <v>61</v>
      </c>
      <c r="AG178" s="226" t="s">
        <v>61</v>
      </c>
      <c r="AH178" s="226" t="s">
        <v>61</v>
      </c>
      <c r="AI178" s="226" t="s">
        <v>61</v>
      </c>
      <c r="AJ178" s="226" t="s">
        <v>61</v>
      </c>
      <c r="AK178" s="226" t="s">
        <v>61</v>
      </c>
      <c r="AL178" s="226" t="s">
        <v>61</v>
      </c>
      <c r="AM178" s="226" t="s">
        <v>61</v>
      </c>
    </row>
    <row r="179" spans="1:39">
      <c r="A179" s="517" t="s">
        <v>61</v>
      </c>
      <c r="B179" s="217" t="s">
        <v>40</v>
      </c>
      <c r="C179" s="217" t="s">
        <v>40</v>
      </c>
      <c r="D179" s="214" t="s">
        <v>255</v>
      </c>
      <c r="E179" s="215" t="s">
        <v>36</v>
      </c>
      <c r="F179" s="215" t="s">
        <v>37</v>
      </c>
      <c r="G179" s="215" t="s">
        <v>37</v>
      </c>
      <c r="H179" s="215" t="s">
        <v>37</v>
      </c>
      <c r="I179" s="215" t="s">
        <v>61</v>
      </c>
      <c r="J179" s="217" t="s">
        <v>61</v>
      </c>
      <c r="K179" s="528"/>
      <c r="L179" s="217" t="s">
        <v>61</v>
      </c>
      <c r="M179" s="217" t="s">
        <v>61</v>
      </c>
      <c r="N179" s="217" t="s">
        <v>53</v>
      </c>
      <c r="O179" s="217" t="s">
        <v>53</v>
      </c>
      <c r="P179" s="217" t="s">
        <v>53</v>
      </c>
      <c r="Q179" s="217" t="s">
        <v>61</v>
      </c>
      <c r="R179" s="217" t="s">
        <v>61</v>
      </c>
      <c r="S179" s="217" t="s">
        <v>61</v>
      </c>
      <c r="T179" s="217" t="s">
        <v>61</v>
      </c>
      <c r="U179" s="217" t="s">
        <v>61</v>
      </c>
      <c r="V179" s="217" t="s">
        <v>61</v>
      </c>
      <c r="W179" s="226" t="s">
        <v>61</v>
      </c>
      <c r="X179" s="226" t="s">
        <v>61</v>
      </c>
      <c r="Y179" s="226" t="s">
        <v>61</v>
      </c>
      <c r="Z179" s="226" t="s">
        <v>61</v>
      </c>
      <c r="AA179" s="226" t="s">
        <v>61</v>
      </c>
      <c r="AB179" s="226" t="s">
        <v>61</v>
      </c>
      <c r="AC179" s="226" t="s">
        <v>61</v>
      </c>
      <c r="AD179" s="226" t="s">
        <v>61</v>
      </c>
      <c r="AE179" s="226" t="s">
        <v>61</v>
      </c>
      <c r="AF179" s="226" t="s">
        <v>61</v>
      </c>
      <c r="AG179" s="226" t="s">
        <v>61</v>
      </c>
      <c r="AH179" s="226" t="s">
        <v>61</v>
      </c>
      <c r="AI179" s="226" t="s">
        <v>61</v>
      </c>
      <c r="AJ179" s="226" t="s">
        <v>61</v>
      </c>
      <c r="AK179" s="226" t="s">
        <v>61</v>
      </c>
      <c r="AL179" s="226" t="s">
        <v>61</v>
      </c>
      <c r="AM179" s="226" t="s">
        <v>61</v>
      </c>
    </row>
    <row r="180" spans="1:39">
      <c r="A180" s="964" t="s">
        <v>91</v>
      </c>
      <c r="B180" s="897">
        <v>12</v>
      </c>
      <c r="C180" s="217" t="s">
        <v>61</v>
      </c>
      <c r="D180" s="217" t="s">
        <v>256</v>
      </c>
      <c r="E180" s="215" t="s">
        <v>40</v>
      </c>
      <c r="F180" s="215" t="s">
        <v>40</v>
      </c>
      <c r="G180" s="215" t="s">
        <v>40</v>
      </c>
      <c r="H180" s="215" t="s">
        <v>40</v>
      </c>
      <c r="I180" s="215" t="s">
        <v>40</v>
      </c>
      <c r="J180" s="217" t="s">
        <v>61</v>
      </c>
      <c r="K180" s="528"/>
      <c r="L180" s="217" t="s">
        <v>61</v>
      </c>
      <c r="M180" s="217" t="s">
        <v>61</v>
      </c>
      <c r="N180" s="217" t="s">
        <v>61</v>
      </c>
      <c r="O180" s="217" t="s">
        <v>61</v>
      </c>
      <c r="P180" s="217" t="s">
        <v>61</v>
      </c>
      <c r="Q180" s="217" t="s">
        <v>61</v>
      </c>
      <c r="R180" s="217" t="s">
        <v>61</v>
      </c>
      <c r="S180" s="217" t="s">
        <v>61</v>
      </c>
      <c r="T180" s="217" t="s">
        <v>61</v>
      </c>
      <c r="U180" s="217" t="s">
        <v>61</v>
      </c>
      <c r="V180" s="217" t="s">
        <v>61</v>
      </c>
      <c r="W180" s="226" t="s">
        <v>53</v>
      </c>
      <c r="X180" s="226" t="s">
        <v>61</v>
      </c>
      <c r="Y180" s="226" t="s">
        <v>61</v>
      </c>
      <c r="Z180" s="226" t="s">
        <v>61</v>
      </c>
      <c r="AA180" s="226" t="s">
        <v>61</v>
      </c>
      <c r="AB180" s="226" t="s">
        <v>61</v>
      </c>
      <c r="AC180" s="226" t="s">
        <v>61</v>
      </c>
      <c r="AD180" s="226" t="s">
        <v>61</v>
      </c>
      <c r="AE180" s="226" t="s">
        <v>61</v>
      </c>
      <c r="AF180" s="226" t="s">
        <v>61</v>
      </c>
      <c r="AG180" s="226" t="s">
        <v>61</v>
      </c>
      <c r="AH180" s="226" t="s">
        <v>61</v>
      </c>
      <c r="AI180" s="226" t="s">
        <v>61</v>
      </c>
      <c r="AJ180" s="226" t="s">
        <v>61</v>
      </c>
      <c r="AK180" s="226" t="s">
        <v>61</v>
      </c>
      <c r="AL180" s="226" t="s">
        <v>61</v>
      </c>
      <c r="AM180" s="226" t="s">
        <v>61</v>
      </c>
    </row>
    <row r="181" spans="1:39">
      <c r="A181" s="965" t="s">
        <v>32</v>
      </c>
      <c r="B181" s="966">
        <v>14</v>
      </c>
      <c r="C181" s="217" t="s">
        <v>61</v>
      </c>
      <c r="D181" s="217" t="s">
        <v>257</v>
      </c>
      <c r="E181" s="217" t="s">
        <v>35</v>
      </c>
      <c r="F181" s="217" t="s">
        <v>36</v>
      </c>
      <c r="G181" s="217" t="s">
        <v>37</v>
      </c>
      <c r="H181" s="217" t="s">
        <v>35</v>
      </c>
      <c r="I181" s="217" t="s">
        <v>35</v>
      </c>
      <c r="J181" s="217" t="s">
        <v>61</v>
      </c>
      <c r="K181" s="528"/>
      <c r="L181" s="217" t="s">
        <v>61</v>
      </c>
      <c r="M181" s="217" t="s">
        <v>61</v>
      </c>
      <c r="N181" s="217" t="s">
        <v>53</v>
      </c>
      <c r="O181" s="217" t="s">
        <v>53</v>
      </c>
      <c r="P181" s="217" t="s">
        <v>53</v>
      </c>
      <c r="Q181" s="217" t="s">
        <v>61</v>
      </c>
      <c r="R181" s="217" t="s">
        <v>61</v>
      </c>
      <c r="S181" s="217" t="s">
        <v>61</v>
      </c>
      <c r="T181" s="217" t="s">
        <v>61</v>
      </c>
      <c r="U181" s="217" t="s">
        <v>61</v>
      </c>
      <c r="V181" s="217" t="s">
        <v>61</v>
      </c>
      <c r="W181" s="226" t="s">
        <v>61</v>
      </c>
      <c r="X181" s="226" t="s">
        <v>61</v>
      </c>
      <c r="Y181" s="226" t="s">
        <v>61</v>
      </c>
      <c r="Z181" s="226" t="s">
        <v>61</v>
      </c>
      <c r="AA181" s="248"/>
      <c r="AB181" s="248"/>
      <c r="AC181" s="248"/>
      <c r="AD181" s="248"/>
      <c r="AE181" s="248"/>
      <c r="AF181" s="248"/>
      <c r="AG181" s="248"/>
      <c r="AH181" s="248"/>
      <c r="AI181" s="248"/>
      <c r="AJ181" s="248"/>
      <c r="AK181" s="248"/>
      <c r="AL181" s="248"/>
      <c r="AM181" s="248"/>
    </row>
    <row r="182" spans="1:39">
      <c r="A182" s="969" t="s">
        <v>61</v>
      </c>
      <c r="B182" s="597" t="s">
        <v>40</v>
      </c>
      <c r="C182" s="597" t="s">
        <v>61</v>
      </c>
      <c r="D182" s="597" t="s">
        <v>258</v>
      </c>
      <c r="E182" s="970" t="s">
        <v>45</v>
      </c>
      <c r="F182" s="970" t="s">
        <v>36</v>
      </c>
      <c r="G182" s="970" t="s">
        <v>37</v>
      </c>
      <c r="H182" s="970" t="s">
        <v>37</v>
      </c>
      <c r="I182" s="970" t="s">
        <v>37</v>
      </c>
      <c r="J182" s="597" t="s">
        <v>61</v>
      </c>
      <c r="K182" s="903"/>
      <c r="L182" s="597" t="s">
        <v>61</v>
      </c>
      <c r="M182" s="597" t="s">
        <v>53</v>
      </c>
      <c r="N182" s="597" t="s">
        <v>53</v>
      </c>
      <c r="O182" s="597" t="s">
        <v>53</v>
      </c>
      <c r="P182" s="597" t="s">
        <v>53</v>
      </c>
      <c r="Q182" s="597" t="s">
        <v>61</v>
      </c>
      <c r="R182" s="597" t="s">
        <v>61</v>
      </c>
      <c r="S182" s="597" t="s">
        <v>53</v>
      </c>
      <c r="T182" s="597" t="s">
        <v>61</v>
      </c>
      <c r="U182" s="597" t="s">
        <v>61</v>
      </c>
      <c r="V182" s="597" t="s">
        <v>53</v>
      </c>
      <c r="W182" s="904" t="s">
        <v>61</v>
      </c>
      <c r="X182" s="904" t="s">
        <v>61</v>
      </c>
      <c r="Y182" s="904" t="s">
        <v>61</v>
      </c>
      <c r="Z182" s="904" t="s">
        <v>61</v>
      </c>
      <c r="AA182" s="968" t="s">
        <v>61</v>
      </c>
      <c r="AB182" s="968" t="s">
        <v>61</v>
      </c>
      <c r="AC182" s="968" t="s">
        <v>61</v>
      </c>
      <c r="AD182" s="968" t="s">
        <v>61</v>
      </c>
      <c r="AE182" s="968" t="s">
        <v>61</v>
      </c>
      <c r="AF182" s="968" t="s">
        <v>61</v>
      </c>
      <c r="AG182" s="968" t="s">
        <v>61</v>
      </c>
      <c r="AH182" s="968" t="s">
        <v>61</v>
      </c>
      <c r="AI182" s="968" t="s">
        <v>61</v>
      </c>
      <c r="AJ182" s="968" t="s">
        <v>61</v>
      </c>
      <c r="AK182" s="968" t="s">
        <v>61</v>
      </c>
      <c r="AL182" s="968" t="s">
        <v>61</v>
      </c>
      <c r="AM182" s="968" t="s">
        <v>61</v>
      </c>
    </row>
    <row r="183" spans="1:39">
      <c r="A183" s="1086" t="s">
        <v>61</v>
      </c>
      <c r="B183" s="1087" t="s">
        <v>40</v>
      </c>
      <c r="C183" s="1087" t="s">
        <v>61</v>
      </c>
      <c r="D183" s="1088" t="s">
        <v>259</v>
      </c>
      <c r="E183" s="1089" t="s">
        <v>45</v>
      </c>
      <c r="F183" s="1089" t="s">
        <v>36</v>
      </c>
      <c r="G183" s="1089" t="s">
        <v>37</v>
      </c>
      <c r="H183" s="1089" t="s">
        <v>37</v>
      </c>
      <c r="I183" s="1089" t="s">
        <v>37</v>
      </c>
      <c r="J183" s="1087" t="s">
        <v>61</v>
      </c>
      <c r="K183" s="1090"/>
      <c r="L183" s="1087" t="s">
        <v>61</v>
      </c>
      <c r="M183" s="1087" t="s">
        <v>53</v>
      </c>
      <c r="N183" s="1087" t="s">
        <v>53</v>
      </c>
      <c r="O183" s="1087" t="s">
        <v>53</v>
      </c>
      <c r="P183" s="1087" t="s">
        <v>53</v>
      </c>
      <c r="Q183" s="1087" t="s">
        <v>61</v>
      </c>
      <c r="R183" s="1087" t="s">
        <v>61</v>
      </c>
      <c r="S183" s="1087" t="s">
        <v>61</v>
      </c>
      <c r="T183" s="1087" t="s">
        <v>61</v>
      </c>
      <c r="U183" s="1087" t="s">
        <v>61</v>
      </c>
      <c r="V183" s="1087" t="s">
        <v>61</v>
      </c>
      <c r="W183" s="1091" t="s">
        <v>53</v>
      </c>
      <c r="X183" s="1091" t="s">
        <v>61</v>
      </c>
      <c r="Y183" s="1091" t="s">
        <v>61</v>
      </c>
      <c r="Z183" s="1091" t="s">
        <v>61</v>
      </c>
      <c r="AA183" s="1091" t="s">
        <v>61</v>
      </c>
      <c r="AB183" s="1091" t="s">
        <v>61</v>
      </c>
      <c r="AC183" s="963" t="s">
        <v>61</v>
      </c>
      <c r="AD183" s="963" t="s">
        <v>61</v>
      </c>
      <c r="AE183" s="963" t="s">
        <v>61</v>
      </c>
      <c r="AF183" s="963" t="s">
        <v>61</v>
      </c>
      <c r="AG183" s="963" t="s">
        <v>61</v>
      </c>
      <c r="AH183" s="963" t="s">
        <v>61</v>
      </c>
      <c r="AI183" s="963" t="s">
        <v>61</v>
      </c>
      <c r="AJ183" s="963" t="s">
        <v>61</v>
      </c>
      <c r="AK183" s="963" t="s">
        <v>61</v>
      </c>
      <c r="AL183" s="963" t="s">
        <v>61</v>
      </c>
      <c r="AM183" s="963" t="s">
        <v>61</v>
      </c>
    </row>
    <row r="184" spans="1:39">
      <c r="A184" s="558" t="s">
        <v>57</v>
      </c>
      <c r="B184" s="558">
        <v>16</v>
      </c>
      <c r="C184" s="558"/>
      <c r="D184" s="1085" t="s">
        <v>260</v>
      </c>
      <c r="E184" s="600"/>
      <c r="F184" s="600"/>
      <c r="G184" s="600"/>
      <c r="H184" s="600"/>
      <c r="I184" s="600"/>
      <c r="J184" s="558"/>
      <c r="K184" s="559"/>
      <c r="L184" s="1094"/>
      <c r="M184" s="558"/>
      <c r="N184" s="558"/>
      <c r="O184" s="558"/>
      <c r="P184" s="558"/>
      <c r="Q184" s="1093"/>
      <c r="R184" s="558"/>
      <c r="S184" s="558"/>
      <c r="T184" s="558"/>
      <c r="U184" s="558"/>
      <c r="V184" s="558"/>
      <c r="W184" s="906"/>
      <c r="X184" s="906"/>
      <c r="Y184" s="906"/>
      <c r="Z184" s="1157"/>
      <c r="AA184" s="906"/>
      <c r="AB184" s="906"/>
      <c r="AC184" s="248"/>
      <c r="AD184" s="248"/>
      <c r="AE184" s="248"/>
      <c r="AF184" s="248"/>
      <c r="AG184" s="248"/>
      <c r="AH184" s="248"/>
      <c r="AI184" s="248"/>
      <c r="AJ184" s="248"/>
      <c r="AK184" s="248"/>
      <c r="AL184" s="248"/>
      <c r="AM184" s="248"/>
    </row>
    <row r="185" spans="1:39">
      <c r="A185" s="965" t="s">
        <v>261</v>
      </c>
      <c r="B185" s="966" t="s">
        <v>262</v>
      </c>
      <c r="C185" s="217" t="s">
        <v>40</v>
      </c>
      <c r="D185" s="226" t="s">
        <v>263</v>
      </c>
      <c r="E185" s="217" t="s">
        <v>35</v>
      </c>
      <c r="F185" s="217" t="s">
        <v>36</v>
      </c>
      <c r="G185" s="217" t="s">
        <v>37</v>
      </c>
      <c r="H185" s="217" t="s">
        <v>35</v>
      </c>
      <c r="I185" s="217" t="s">
        <v>35</v>
      </c>
      <c r="J185" s="217" t="s">
        <v>61</v>
      </c>
      <c r="K185" s="528"/>
      <c r="L185" s="217" t="s">
        <v>61</v>
      </c>
      <c r="M185" s="217" t="s">
        <v>53</v>
      </c>
      <c r="N185" s="217" t="s">
        <v>53</v>
      </c>
      <c r="O185" s="217" t="s">
        <v>53</v>
      </c>
      <c r="P185" s="217" t="s">
        <v>53</v>
      </c>
      <c r="Q185" s="217" t="s">
        <v>61</v>
      </c>
      <c r="R185" s="217" t="s">
        <v>61</v>
      </c>
      <c r="S185" s="217" t="s">
        <v>61</v>
      </c>
      <c r="T185" s="217" t="s">
        <v>61</v>
      </c>
      <c r="U185" s="217" t="s">
        <v>61</v>
      </c>
      <c r="V185" s="217" t="s">
        <v>61</v>
      </c>
      <c r="W185" s="226" t="s">
        <v>53</v>
      </c>
      <c r="X185" s="226" t="s">
        <v>61</v>
      </c>
      <c r="Y185" s="226" t="s">
        <v>61</v>
      </c>
      <c r="Z185" s="226" t="s">
        <v>61</v>
      </c>
      <c r="AA185" s="226" t="s">
        <v>61</v>
      </c>
      <c r="AB185" s="226" t="s">
        <v>61</v>
      </c>
      <c r="AC185" s="226" t="s">
        <v>61</v>
      </c>
      <c r="AD185" s="226" t="s">
        <v>61</v>
      </c>
      <c r="AE185" s="226" t="s">
        <v>61</v>
      </c>
      <c r="AF185" s="226" t="s">
        <v>61</v>
      </c>
      <c r="AG185" s="226" t="s">
        <v>61</v>
      </c>
      <c r="AH185" s="226" t="s">
        <v>61</v>
      </c>
      <c r="AI185" s="226" t="s">
        <v>61</v>
      </c>
      <c r="AJ185" s="226" t="s">
        <v>61</v>
      </c>
      <c r="AK185" s="226" t="s">
        <v>61</v>
      </c>
      <c r="AL185" s="226" t="s">
        <v>61</v>
      </c>
      <c r="AM185" s="940" t="s">
        <v>61</v>
      </c>
    </row>
    <row r="186" spans="1:39">
      <c r="A186" s="964" t="s">
        <v>60</v>
      </c>
      <c r="B186" s="897">
        <v>20</v>
      </c>
      <c r="C186" s="217" t="s">
        <v>61</v>
      </c>
      <c r="D186" s="217" t="s">
        <v>264</v>
      </c>
      <c r="E186" s="215" t="s">
        <v>45</v>
      </c>
      <c r="F186" s="215" t="s">
        <v>36</v>
      </c>
      <c r="G186" s="215" t="s">
        <v>35</v>
      </c>
      <c r="H186" s="215" t="s">
        <v>35</v>
      </c>
      <c r="I186" s="215" t="s">
        <v>35</v>
      </c>
      <c r="J186" s="217" t="s">
        <v>61</v>
      </c>
      <c r="K186" s="528"/>
      <c r="L186" s="217" t="s">
        <v>61</v>
      </c>
      <c r="M186" s="217" t="s">
        <v>61</v>
      </c>
      <c r="N186" s="217" t="s">
        <v>61</v>
      </c>
      <c r="O186" s="217" t="s">
        <v>61</v>
      </c>
      <c r="P186" s="217" t="s">
        <v>61</v>
      </c>
      <c r="Q186" s="217" t="s">
        <v>61</v>
      </c>
      <c r="R186" s="217" t="s">
        <v>61</v>
      </c>
      <c r="S186" s="217" t="s">
        <v>61</v>
      </c>
      <c r="T186" s="217" t="s">
        <v>61</v>
      </c>
      <c r="U186" s="226" t="s">
        <v>53</v>
      </c>
      <c r="V186" s="217" t="s">
        <v>61</v>
      </c>
      <c r="W186" s="226" t="s">
        <v>61</v>
      </c>
      <c r="X186" s="226" t="s">
        <v>61</v>
      </c>
      <c r="Y186" s="226" t="s">
        <v>61</v>
      </c>
      <c r="Z186" s="226" t="s">
        <v>61</v>
      </c>
      <c r="AA186" s="226" t="s">
        <v>61</v>
      </c>
      <c r="AB186" s="226" t="s">
        <v>61</v>
      </c>
      <c r="AC186" s="226" t="s">
        <v>61</v>
      </c>
      <c r="AD186" s="226" t="s">
        <v>61</v>
      </c>
      <c r="AE186" s="226" t="s">
        <v>61</v>
      </c>
      <c r="AF186" s="226" t="s">
        <v>61</v>
      </c>
      <c r="AG186" s="226" t="s">
        <v>61</v>
      </c>
      <c r="AH186" s="226" t="s">
        <v>61</v>
      </c>
      <c r="AI186" s="226" t="s">
        <v>61</v>
      </c>
      <c r="AJ186" s="226" t="s">
        <v>61</v>
      </c>
      <c r="AK186" s="226" t="s">
        <v>61</v>
      </c>
      <c r="AL186" s="226" t="s">
        <v>61</v>
      </c>
      <c r="AM186" s="968" t="s">
        <v>61</v>
      </c>
    </row>
    <row r="187" spans="1:39">
      <c r="A187" s="517" t="s">
        <v>32</v>
      </c>
      <c r="B187" s="217">
        <v>21</v>
      </c>
      <c r="C187" s="914"/>
      <c r="D187" s="1092" t="s">
        <v>265</v>
      </c>
      <c r="E187" s="215" t="s">
        <v>37</v>
      </c>
      <c r="F187" s="215" t="s">
        <v>36</v>
      </c>
      <c r="G187" s="215" t="s">
        <v>37</v>
      </c>
      <c r="H187" s="215" t="s">
        <v>37</v>
      </c>
      <c r="I187" s="215" t="s">
        <v>37</v>
      </c>
      <c r="J187" s="217"/>
      <c r="K187" s="996"/>
      <c r="L187" s="558"/>
      <c r="M187" s="217" t="s">
        <v>53</v>
      </c>
      <c r="N187" s="597" t="s">
        <v>53</v>
      </c>
      <c r="O187" s="597" t="s">
        <v>53</v>
      </c>
      <c r="P187" s="597" t="s">
        <v>53</v>
      </c>
      <c r="Q187" s="558"/>
      <c r="R187" s="217"/>
      <c r="S187" s="217"/>
      <c r="T187" s="217"/>
      <c r="U187" s="217"/>
      <c r="V187" s="217"/>
      <c r="W187" s="226"/>
      <c r="X187" s="226"/>
      <c r="Y187" s="226"/>
      <c r="Z187" s="1134"/>
      <c r="AA187" s="906"/>
      <c r="AB187" s="906"/>
      <c r="AC187" s="248"/>
      <c r="AD187" s="248"/>
      <c r="AE187" s="248"/>
      <c r="AF187" s="248"/>
      <c r="AG187" s="248"/>
      <c r="AH187" s="248"/>
      <c r="AI187" s="248"/>
      <c r="AJ187" s="248"/>
      <c r="AK187" s="248"/>
      <c r="AL187" s="248"/>
      <c r="AM187" s="248"/>
    </row>
    <row r="188" spans="1:39">
      <c r="A188" s="517" t="s">
        <v>266</v>
      </c>
      <c r="B188" s="217" t="s">
        <v>267</v>
      </c>
      <c r="C188" s="936"/>
      <c r="D188" s="1092" t="s">
        <v>268</v>
      </c>
      <c r="E188" s="970"/>
      <c r="F188" s="970"/>
      <c r="G188" s="970"/>
      <c r="H188" s="970"/>
      <c r="I188" s="970"/>
      <c r="J188" s="936"/>
      <c r="K188" s="1158"/>
      <c r="L188" s="597"/>
      <c r="M188" s="936"/>
      <c r="N188" s="1159"/>
      <c r="O188" s="1159"/>
      <c r="P188" s="1159"/>
      <c r="Q188" s="597"/>
      <c r="R188" s="597"/>
      <c r="S188" s="597"/>
      <c r="T188" s="597"/>
      <c r="U188" s="597"/>
      <c r="V188" s="597"/>
      <c r="W188" s="904"/>
      <c r="X188" s="904"/>
      <c r="Y188" s="904"/>
      <c r="Z188" s="248" t="s">
        <v>269</v>
      </c>
      <c r="AA188" s="906"/>
      <c r="AB188" s="906"/>
      <c r="AC188" s="248"/>
      <c r="AD188" s="248"/>
      <c r="AE188" s="248"/>
      <c r="AF188" s="248"/>
      <c r="AG188" s="248"/>
      <c r="AH188" s="248"/>
      <c r="AI188" s="248"/>
      <c r="AJ188" s="248"/>
      <c r="AK188" s="248"/>
      <c r="AL188" s="248"/>
      <c r="AM188" s="248"/>
    </row>
    <row r="189" spans="1:39">
      <c r="A189" s="517"/>
      <c r="B189" s="936"/>
      <c r="C189" s="558"/>
      <c r="D189" s="1092" t="s">
        <v>232</v>
      </c>
      <c r="E189" s="1160"/>
      <c r="F189" s="1160"/>
      <c r="G189" s="1160"/>
      <c r="H189" s="600"/>
      <c r="I189" s="600"/>
      <c r="J189" s="558"/>
      <c r="K189" s="559"/>
      <c r="L189" s="558"/>
      <c r="M189" s="1159"/>
      <c r="N189" s="1159" t="s">
        <v>53</v>
      </c>
      <c r="O189" s="1159" t="s">
        <v>53</v>
      </c>
      <c r="P189" s="1159" t="s">
        <v>53</v>
      </c>
      <c r="Q189" s="1159"/>
      <c r="R189" s="558"/>
      <c r="S189" s="558"/>
      <c r="T189" s="558"/>
      <c r="U189" s="558"/>
      <c r="V189" s="558"/>
      <c r="W189" s="906"/>
      <c r="X189" s="906"/>
      <c r="Y189" s="906"/>
      <c r="Z189" s="906" t="s">
        <v>233</v>
      </c>
      <c r="AA189" s="226"/>
      <c r="AB189" s="226"/>
      <c r="AC189" s="248"/>
      <c r="AD189" s="248"/>
      <c r="AE189" s="248"/>
      <c r="AF189" s="248"/>
      <c r="AG189" s="248"/>
      <c r="AH189" s="248"/>
      <c r="AI189" s="248"/>
      <c r="AJ189" s="248"/>
      <c r="AK189" s="248"/>
      <c r="AL189" s="248"/>
      <c r="AM189" s="248"/>
    </row>
    <row r="190" spans="1:39">
      <c r="A190" s="989"/>
      <c r="B190" s="558"/>
      <c r="C190" s="914"/>
      <c r="D190" s="1085" t="s">
        <v>270</v>
      </c>
      <c r="E190" s="600"/>
      <c r="F190" s="600"/>
      <c r="G190" s="600"/>
      <c r="H190" s="215"/>
      <c r="I190" s="215"/>
      <c r="J190" s="217"/>
      <c r="K190" s="528"/>
      <c r="L190" s="914"/>
      <c r="M190" s="558"/>
      <c r="N190" s="558" t="s">
        <v>53</v>
      </c>
      <c r="O190" s="558" t="s">
        <v>53</v>
      </c>
      <c r="P190" s="558" t="s">
        <v>53</v>
      </c>
      <c r="Q190" s="558"/>
      <c r="R190" s="217"/>
      <c r="S190" s="217"/>
      <c r="T190" s="217"/>
      <c r="U190" s="217"/>
      <c r="V190" s="217"/>
      <c r="W190" s="226"/>
      <c r="X190" s="226"/>
      <c r="Y190" s="226"/>
      <c r="Z190" s="226" t="s">
        <v>233</v>
      </c>
      <c r="AA190" s="226"/>
      <c r="AB190" s="226"/>
      <c r="AC190" s="248"/>
      <c r="AD190" s="248"/>
      <c r="AE190" s="248"/>
      <c r="AF190" s="248"/>
      <c r="AG190" s="248"/>
      <c r="AH190" s="248"/>
      <c r="AI190" s="248"/>
      <c r="AJ190" s="248"/>
      <c r="AK190" s="248"/>
      <c r="AL190" s="248"/>
      <c r="AM190" s="248"/>
    </row>
    <row r="191" spans="1:39">
      <c r="A191" s="517" t="s">
        <v>61</v>
      </c>
      <c r="B191" s="217" t="s">
        <v>40</v>
      </c>
      <c r="C191" s="217" t="s">
        <v>61</v>
      </c>
      <c r="D191" s="971" t="s">
        <v>271</v>
      </c>
      <c r="E191" s="967" t="s">
        <v>45</v>
      </c>
      <c r="F191" s="215" t="s">
        <v>36</v>
      </c>
      <c r="G191" s="215" t="s">
        <v>37</v>
      </c>
      <c r="H191" s="215" t="s">
        <v>52</v>
      </c>
      <c r="I191" s="215" t="s">
        <v>35</v>
      </c>
      <c r="J191" s="217" t="s">
        <v>61</v>
      </c>
      <c r="K191" s="528"/>
      <c r="L191" s="217" t="s">
        <v>61</v>
      </c>
      <c r="M191" s="217" t="s">
        <v>61</v>
      </c>
      <c r="N191" s="972" t="s">
        <v>53</v>
      </c>
      <c r="O191" s="972" t="s">
        <v>53</v>
      </c>
      <c r="P191" s="972" t="s">
        <v>53</v>
      </c>
      <c r="Q191" s="217" t="s">
        <v>61</v>
      </c>
      <c r="R191" s="217" t="s">
        <v>61</v>
      </c>
      <c r="S191" s="217" t="s">
        <v>61</v>
      </c>
      <c r="T191" s="217" t="s">
        <v>61</v>
      </c>
      <c r="U191" s="217" t="s">
        <v>61</v>
      </c>
      <c r="V191" s="217" t="s">
        <v>61</v>
      </c>
      <c r="W191" s="226" t="s">
        <v>61</v>
      </c>
      <c r="X191" s="226" t="s">
        <v>61</v>
      </c>
      <c r="Y191" s="226" t="s">
        <v>61</v>
      </c>
      <c r="Z191" s="226" t="s">
        <v>61</v>
      </c>
      <c r="AA191" s="226" t="s">
        <v>61</v>
      </c>
      <c r="AB191" s="226" t="s">
        <v>61</v>
      </c>
      <c r="AC191" s="226" t="s">
        <v>61</v>
      </c>
      <c r="AD191" s="226" t="s">
        <v>61</v>
      </c>
      <c r="AE191" s="226" t="s">
        <v>61</v>
      </c>
      <c r="AF191" s="226" t="s">
        <v>61</v>
      </c>
      <c r="AG191" s="226" t="s">
        <v>61</v>
      </c>
      <c r="AH191" s="226" t="s">
        <v>61</v>
      </c>
      <c r="AI191" s="226" t="s">
        <v>61</v>
      </c>
      <c r="AJ191" s="226" t="s">
        <v>61</v>
      </c>
      <c r="AK191" s="226" t="s">
        <v>61</v>
      </c>
      <c r="AL191" s="226" t="s">
        <v>61</v>
      </c>
      <c r="AM191" s="226" t="s">
        <v>61</v>
      </c>
    </row>
    <row r="192" spans="1:39">
      <c r="A192" s="964" t="s">
        <v>91</v>
      </c>
      <c r="B192" s="897">
        <v>26</v>
      </c>
      <c r="C192" s="217" t="s">
        <v>61</v>
      </c>
      <c r="D192" s="222" t="s">
        <v>272</v>
      </c>
      <c r="E192" s="215" t="s">
        <v>40</v>
      </c>
      <c r="F192" s="215" t="s">
        <v>40</v>
      </c>
      <c r="G192" s="215" t="s">
        <v>40</v>
      </c>
      <c r="H192" s="215" t="s">
        <v>40</v>
      </c>
      <c r="I192" s="215" t="s">
        <v>40</v>
      </c>
      <c r="J192" s="217" t="s">
        <v>61</v>
      </c>
      <c r="K192" s="528"/>
      <c r="L192" s="217" t="s">
        <v>61</v>
      </c>
      <c r="M192" s="597" t="s">
        <v>61</v>
      </c>
      <c r="N192" s="597" t="s">
        <v>61</v>
      </c>
      <c r="O192" s="597" t="s">
        <v>61</v>
      </c>
      <c r="P192" s="597" t="s">
        <v>61</v>
      </c>
      <c r="Q192" s="217" t="s">
        <v>61</v>
      </c>
      <c r="R192" s="217" t="s">
        <v>61</v>
      </c>
      <c r="S192" s="217" t="s">
        <v>61</v>
      </c>
      <c r="T192" s="217" t="s">
        <v>61</v>
      </c>
      <c r="U192" s="217" t="s">
        <v>61</v>
      </c>
      <c r="V192" s="217" t="s">
        <v>61</v>
      </c>
      <c r="W192" s="226" t="s">
        <v>61</v>
      </c>
      <c r="X192" s="226" t="s">
        <v>61</v>
      </c>
      <c r="Y192" s="226" t="s">
        <v>61</v>
      </c>
      <c r="Z192" s="226" t="s">
        <v>61</v>
      </c>
      <c r="AA192" s="226" t="s">
        <v>61</v>
      </c>
      <c r="AB192" s="226" t="s">
        <v>61</v>
      </c>
      <c r="AC192" s="226" t="s">
        <v>61</v>
      </c>
      <c r="AD192" s="226" t="s">
        <v>61</v>
      </c>
      <c r="AE192" s="226" t="s">
        <v>61</v>
      </c>
      <c r="AF192" s="226" t="s">
        <v>61</v>
      </c>
      <c r="AG192" s="226" t="s">
        <v>61</v>
      </c>
      <c r="AH192" s="226" t="s">
        <v>61</v>
      </c>
      <c r="AI192" s="226" t="s">
        <v>61</v>
      </c>
      <c r="AJ192" s="226" t="s">
        <v>61</v>
      </c>
      <c r="AK192" s="226" t="s">
        <v>61</v>
      </c>
      <c r="AL192" s="226" t="s">
        <v>61</v>
      </c>
      <c r="AM192" s="226" t="s">
        <v>61</v>
      </c>
    </row>
    <row r="193" spans="1:39">
      <c r="A193" s="517" t="s">
        <v>61</v>
      </c>
      <c r="B193" s="217" t="s">
        <v>40</v>
      </c>
      <c r="C193" s="217" t="s">
        <v>61</v>
      </c>
      <c r="D193" s="217" t="s">
        <v>265</v>
      </c>
      <c r="E193" s="217" t="s">
        <v>37</v>
      </c>
      <c r="F193" s="217" t="s">
        <v>36</v>
      </c>
      <c r="G193" s="217" t="s">
        <v>37</v>
      </c>
      <c r="H193" s="217" t="s">
        <v>37</v>
      </c>
      <c r="I193" s="217" t="s">
        <v>37</v>
      </c>
      <c r="J193" s="217" t="s">
        <v>61</v>
      </c>
      <c r="K193" s="528"/>
      <c r="L193" s="914" t="s">
        <v>61</v>
      </c>
      <c r="M193" s="622"/>
      <c r="N193" s="622"/>
      <c r="O193" s="622"/>
      <c r="P193" s="622"/>
      <c r="Q193" s="217" t="s">
        <v>61</v>
      </c>
      <c r="R193" s="217" t="s">
        <v>61</v>
      </c>
      <c r="S193" s="217" t="s">
        <v>61</v>
      </c>
      <c r="T193" s="217" t="s">
        <v>61</v>
      </c>
      <c r="U193" s="217" t="s">
        <v>61</v>
      </c>
      <c r="V193" s="217" t="s">
        <v>61</v>
      </c>
      <c r="W193" s="226" t="s">
        <v>61</v>
      </c>
      <c r="X193" s="226" t="s">
        <v>61</v>
      </c>
      <c r="Y193" s="226" t="s">
        <v>61</v>
      </c>
      <c r="Z193" s="226" t="s">
        <v>61</v>
      </c>
      <c r="AA193" s="226" t="s">
        <v>61</v>
      </c>
      <c r="AB193" s="226" t="s">
        <v>61</v>
      </c>
      <c r="AC193" s="226" t="s">
        <v>61</v>
      </c>
      <c r="AD193" s="226" t="s">
        <v>61</v>
      </c>
      <c r="AE193" s="226" t="s">
        <v>61</v>
      </c>
      <c r="AF193" s="226" t="s">
        <v>61</v>
      </c>
      <c r="AG193" s="226" t="s">
        <v>61</v>
      </c>
      <c r="AH193" s="226" t="s">
        <v>61</v>
      </c>
      <c r="AI193" s="226" t="s">
        <v>61</v>
      </c>
      <c r="AJ193" s="226" t="s">
        <v>61</v>
      </c>
      <c r="AK193" s="226" t="s">
        <v>61</v>
      </c>
      <c r="AL193" s="226" t="s">
        <v>61</v>
      </c>
      <c r="AM193" s="226" t="s">
        <v>61</v>
      </c>
    </row>
    <row r="194" spans="1:39">
      <c r="A194" s="5" t="s">
        <v>40</v>
      </c>
      <c r="B194" s="5" t="s">
        <v>40</v>
      </c>
      <c r="C194" s="5"/>
      <c r="D194" s="5" t="s">
        <v>273</v>
      </c>
      <c r="E194" s="961" t="s">
        <v>36</v>
      </c>
      <c r="F194" s="961" t="s">
        <v>40</v>
      </c>
      <c r="G194" s="961" t="s">
        <v>37</v>
      </c>
      <c r="H194" s="961" t="s">
        <v>37</v>
      </c>
      <c r="I194" s="961" t="s">
        <v>37</v>
      </c>
      <c r="J194" s="5"/>
      <c r="K194" s="877"/>
      <c r="L194" s="5"/>
      <c r="M194" s="5" t="s">
        <v>40</v>
      </c>
      <c r="N194" s="5" t="s">
        <v>40</v>
      </c>
      <c r="O194" s="5" t="s">
        <v>40</v>
      </c>
      <c r="P194" s="5" t="s">
        <v>40</v>
      </c>
      <c r="Q194" s="5"/>
      <c r="R194" s="5"/>
      <c r="S194" s="5"/>
      <c r="T194" s="5"/>
      <c r="U194" s="5"/>
      <c r="V194" s="5"/>
      <c r="W194" s="622" t="s">
        <v>40</v>
      </c>
      <c r="X194" s="622"/>
      <c r="Y194" s="622"/>
      <c r="Z194" s="622"/>
    </row>
    <row r="195" spans="1:39">
      <c r="A195" s="865" t="s">
        <v>274</v>
      </c>
      <c r="B195" s="866"/>
      <c r="C195" s="866"/>
      <c r="D195" s="866"/>
      <c r="E195" s="866"/>
      <c r="F195" s="866"/>
      <c r="G195" s="866"/>
      <c r="H195" s="866"/>
      <c r="I195" s="866"/>
      <c r="J195" s="866"/>
      <c r="K195" s="867"/>
      <c r="L195" s="866"/>
      <c r="M195" s="866"/>
      <c r="N195" s="866"/>
      <c r="O195" s="866"/>
      <c r="P195" s="866"/>
      <c r="Q195" s="866"/>
      <c r="R195" s="866"/>
      <c r="S195" s="866"/>
      <c r="T195" s="866"/>
      <c r="U195" s="866"/>
      <c r="V195" s="866"/>
      <c r="W195" s="868"/>
      <c r="X195" s="868"/>
      <c r="Y195" s="868"/>
      <c r="Z195" s="868"/>
    </row>
    <row r="196" spans="1:39" s="155" customFormat="1">
      <c r="A196" s="1218" t="s">
        <v>1</v>
      </c>
      <c r="B196" s="1218"/>
      <c r="C196" s="1218"/>
      <c r="D196" s="1218"/>
      <c r="E196" s="1218"/>
      <c r="F196" s="1218"/>
      <c r="G196" s="1218"/>
      <c r="H196" s="1219" t="s">
        <v>2</v>
      </c>
      <c r="I196" s="1219"/>
      <c r="J196" s="1219"/>
      <c r="K196" s="1219"/>
      <c r="L196" s="1219"/>
      <c r="M196" s="1219"/>
      <c r="N196" s="1219"/>
      <c r="O196" s="1219"/>
      <c r="P196" s="1219"/>
      <c r="Q196" s="1219"/>
      <c r="R196" s="1219"/>
      <c r="S196" s="1219"/>
      <c r="T196" s="1219"/>
      <c r="U196" s="1219"/>
      <c r="V196" s="1219"/>
      <c r="W196" s="156"/>
      <c r="X196" s="157"/>
      <c r="Y196" s="157"/>
      <c r="Z196" s="157"/>
    </row>
    <row r="197" spans="1:39">
      <c r="A197" s="1229" t="s">
        <v>3</v>
      </c>
      <c r="B197" s="1229"/>
      <c r="C197" s="1229"/>
      <c r="D197" s="1230"/>
      <c r="E197" s="1220" t="s">
        <v>4</v>
      </c>
      <c r="F197" s="1220"/>
      <c r="G197" s="1220"/>
      <c r="H197" s="1220"/>
      <c r="I197" s="1220"/>
      <c r="J197" s="1220"/>
      <c r="K197" s="870"/>
      <c r="L197" s="567"/>
      <c r="M197" s="567"/>
      <c r="N197" s="1221" t="s">
        <v>5</v>
      </c>
      <c r="O197" s="1221"/>
      <c r="P197" s="1221"/>
      <c r="Q197" s="1221"/>
      <c r="R197" s="1221"/>
      <c r="S197" s="1222" t="s">
        <v>6</v>
      </c>
      <c r="T197" s="1222"/>
      <c r="U197" s="1222"/>
      <c r="V197" s="1222"/>
      <c r="W197" s="1222"/>
      <c r="X197" s="1222"/>
      <c r="Y197" s="1222"/>
      <c r="Z197" s="158" t="s">
        <v>7</v>
      </c>
    </row>
    <row r="198" spans="1:39" ht="36" customHeight="1">
      <c r="A198" s="1223" t="s">
        <v>8</v>
      </c>
      <c r="B198" s="1225" t="s">
        <v>9</v>
      </c>
      <c r="C198" s="1227" t="s">
        <v>10</v>
      </c>
      <c r="D198" s="1225" t="s">
        <v>11</v>
      </c>
      <c r="E198" s="1220"/>
      <c r="F198" s="1220"/>
      <c r="G198" s="1220"/>
      <c r="H198" s="1220"/>
      <c r="I198" s="1220"/>
      <c r="J198" s="1220"/>
      <c r="K198" s="870"/>
      <c r="L198" s="570" t="s">
        <v>13</v>
      </c>
      <c r="M198" s="570" t="s">
        <v>14</v>
      </c>
      <c r="N198" s="180" t="s">
        <v>15</v>
      </c>
      <c r="O198" s="180" t="s">
        <v>16</v>
      </c>
      <c r="P198" s="180" t="s">
        <v>17</v>
      </c>
      <c r="Q198" s="180" t="s">
        <v>18</v>
      </c>
      <c r="R198" s="180" t="s">
        <v>19</v>
      </c>
      <c r="S198" s="181" t="s">
        <v>20</v>
      </c>
      <c r="T198" s="182" t="s">
        <v>21</v>
      </c>
      <c r="U198" s="182" t="s">
        <v>22</v>
      </c>
      <c r="V198" s="569" t="s">
        <v>23</v>
      </c>
      <c r="W198" s="159" t="s">
        <v>24</v>
      </c>
      <c r="X198" s="159" t="s">
        <v>25</v>
      </c>
      <c r="Y198" s="879" t="s">
        <v>26</v>
      </c>
      <c r="Z198" s="158"/>
    </row>
    <row r="199" spans="1:39" ht="18.75" customHeight="1">
      <c r="A199" s="1224"/>
      <c r="B199" s="1226"/>
      <c r="C199" s="1228"/>
      <c r="D199" s="1226"/>
      <c r="E199" s="874" t="s">
        <v>27</v>
      </c>
      <c r="F199" s="874" t="s">
        <v>28</v>
      </c>
      <c r="G199" s="874" t="s">
        <v>29</v>
      </c>
      <c r="H199" s="874" t="s">
        <v>30</v>
      </c>
      <c r="I199" s="874" t="s">
        <v>31</v>
      </c>
      <c r="J199" s="874" t="s">
        <v>19</v>
      </c>
      <c r="K199" s="870"/>
      <c r="L199" s="569"/>
      <c r="M199" s="569"/>
      <c r="N199" s="180"/>
      <c r="O199" s="180"/>
      <c r="P199" s="180"/>
      <c r="Q199" s="180"/>
      <c r="R199" s="180"/>
      <c r="S199" s="181"/>
      <c r="T199" s="182"/>
      <c r="U199" s="182"/>
      <c r="V199" s="569"/>
      <c r="W199" s="159"/>
      <c r="X199" s="159"/>
      <c r="Y199" s="879"/>
      <c r="Z199" s="158"/>
    </row>
    <row r="200" spans="1:39" ht="14.25" customHeight="1">
      <c r="A200" s="253"/>
      <c r="B200" s="1173" t="s">
        <v>228</v>
      </c>
      <c r="C200" s="1166"/>
      <c r="D200" s="557" t="s">
        <v>275</v>
      </c>
      <c r="E200" s="881"/>
      <c r="F200" s="881"/>
      <c r="G200" s="881"/>
      <c r="H200" s="881"/>
      <c r="I200" s="881"/>
      <c r="J200" s="881"/>
      <c r="K200" s="1163"/>
      <c r="L200" s="1161"/>
      <c r="M200" s="1161"/>
      <c r="N200" s="1161"/>
      <c r="O200" s="1161"/>
      <c r="P200" s="1161"/>
      <c r="Q200" s="1161"/>
      <c r="R200" s="1161"/>
      <c r="S200" s="1161"/>
      <c r="T200" s="1164"/>
      <c r="U200" s="1164"/>
      <c r="V200" s="1161"/>
      <c r="W200" s="1165"/>
      <c r="X200" s="1165"/>
      <c r="Y200" s="1165"/>
      <c r="Z200" s="1170" t="s">
        <v>269</v>
      </c>
    </row>
    <row r="201" spans="1:39" ht="14.25" customHeight="1">
      <c r="A201" s="1168"/>
      <c r="B201" s="257"/>
      <c r="C201" s="1169"/>
      <c r="D201" s="260" t="s">
        <v>232</v>
      </c>
      <c r="E201" s="887"/>
      <c r="F201" s="887"/>
      <c r="G201" s="887"/>
      <c r="H201" s="887"/>
      <c r="I201" s="887"/>
      <c r="J201" s="887"/>
      <c r="K201" s="1163"/>
      <c r="L201" s="1161"/>
      <c r="M201" s="1161"/>
      <c r="N201" s="1127" t="s">
        <v>53</v>
      </c>
      <c r="O201" s="1127" t="s">
        <v>53</v>
      </c>
      <c r="P201" s="1127" t="s">
        <v>53</v>
      </c>
      <c r="Q201" s="1161"/>
      <c r="R201" s="1161"/>
      <c r="S201" s="1161"/>
      <c r="T201" s="1164"/>
      <c r="U201" s="1164"/>
      <c r="V201" s="1161"/>
      <c r="W201" s="1165"/>
      <c r="X201" s="1165"/>
      <c r="Y201" s="1165"/>
      <c r="Z201" s="1170" t="s">
        <v>233</v>
      </c>
    </row>
    <row r="202" spans="1:39" ht="14.25" customHeight="1">
      <c r="A202" s="1168"/>
      <c r="B202" s="257"/>
      <c r="C202" s="1169"/>
      <c r="D202" s="260" t="s">
        <v>234</v>
      </c>
      <c r="E202" s="887"/>
      <c r="F202" s="887"/>
      <c r="G202" s="887"/>
      <c r="H202" s="887"/>
      <c r="I202" s="887"/>
      <c r="J202" s="887"/>
      <c r="K202" s="1163"/>
      <c r="L202" s="1161"/>
      <c r="M202" s="1161"/>
      <c r="N202" s="1127" t="s">
        <v>53</v>
      </c>
      <c r="O202" s="1127" t="s">
        <v>53</v>
      </c>
      <c r="P202" s="1127" t="s">
        <v>53</v>
      </c>
      <c r="Q202" s="1161"/>
      <c r="R202" s="1161"/>
      <c r="S202" s="1161"/>
      <c r="T202" s="1164"/>
      <c r="U202" s="1164"/>
      <c r="V202" s="1161"/>
      <c r="W202" s="1165"/>
      <c r="X202" s="1165"/>
      <c r="Y202" s="1165"/>
      <c r="Z202" s="1170" t="s">
        <v>233</v>
      </c>
    </row>
    <row r="203" spans="1:39" ht="14.25" customHeight="1">
      <c r="A203" s="1171" t="s">
        <v>55</v>
      </c>
      <c r="B203" s="886">
        <v>1</v>
      </c>
      <c r="C203" s="1169"/>
      <c r="D203" s="260" t="s">
        <v>276</v>
      </c>
      <c r="E203" s="887"/>
      <c r="F203" s="887"/>
      <c r="G203" s="887"/>
      <c r="H203" s="887"/>
      <c r="I203" s="887"/>
      <c r="J203" s="887"/>
      <c r="K203" s="1163"/>
      <c r="L203" s="1161"/>
      <c r="M203" s="1161"/>
      <c r="N203" s="1127"/>
      <c r="O203" s="1127"/>
      <c r="P203" s="1127"/>
      <c r="Q203" s="1161"/>
      <c r="R203" s="1161"/>
      <c r="S203" s="1161"/>
      <c r="T203" s="1164"/>
      <c r="U203" s="1164"/>
      <c r="V203" s="1161"/>
      <c r="W203" s="1165"/>
      <c r="X203" s="1165"/>
      <c r="Y203" s="1165"/>
      <c r="Z203" s="1170"/>
    </row>
    <row r="204" spans="1:39">
      <c r="A204" s="965" t="s">
        <v>41</v>
      </c>
      <c r="B204" s="966">
        <v>3</v>
      </c>
      <c r="C204" s="217" t="s">
        <v>40</v>
      </c>
      <c r="D204" s="1167" t="s">
        <v>277</v>
      </c>
      <c r="E204" s="215" t="s">
        <v>45</v>
      </c>
      <c r="F204" s="215" t="s">
        <v>36</v>
      </c>
      <c r="G204" s="215" t="s">
        <v>35</v>
      </c>
      <c r="H204" s="215" t="s">
        <v>52</v>
      </c>
      <c r="I204" s="215" t="s">
        <v>37</v>
      </c>
      <c r="J204" s="217" t="s">
        <v>61</v>
      </c>
      <c r="K204" s="959"/>
      <c r="L204" s="222" t="s">
        <v>61</v>
      </c>
      <c r="M204" s="222" t="s">
        <v>61</v>
      </c>
      <c r="N204" s="222" t="s">
        <v>61</v>
      </c>
      <c r="O204" s="222" t="s">
        <v>61</v>
      </c>
      <c r="P204" s="222" t="s">
        <v>61</v>
      </c>
      <c r="Q204" s="222" t="s">
        <v>61</v>
      </c>
      <c r="R204" s="222" t="s">
        <v>61</v>
      </c>
      <c r="S204" s="222" t="s">
        <v>61</v>
      </c>
      <c r="T204" s="222" t="s">
        <v>61</v>
      </c>
      <c r="U204" s="222" t="s">
        <v>61</v>
      </c>
      <c r="V204" s="222" t="s">
        <v>61</v>
      </c>
      <c r="W204" s="940" t="s">
        <v>53</v>
      </c>
      <c r="X204" s="940" t="s">
        <v>61</v>
      </c>
      <c r="Y204" s="940" t="s">
        <v>61</v>
      </c>
      <c r="Z204" s="226" t="s">
        <v>61</v>
      </c>
      <c r="AA204" s="248"/>
      <c r="AB204" s="248"/>
      <c r="AC204" s="248"/>
      <c r="AD204" s="248"/>
      <c r="AE204" s="248"/>
      <c r="AF204" s="248"/>
      <c r="AG204" s="248"/>
      <c r="AH204" s="248"/>
      <c r="AI204" s="248"/>
      <c r="AJ204" s="248"/>
      <c r="AK204" s="248"/>
      <c r="AL204" s="248"/>
      <c r="AM204" s="248"/>
    </row>
    <row r="205" spans="1:39">
      <c r="A205" s="965" t="s">
        <v>60</v>
      </c>
      <c r="B205" s="966">
        <v>13</v>
      </c>
      <c r="C205" s="966" t="s">
        <v>40</v>
      </c>
      <c r="D205" s="226" t="s">
        <v>278</v>
      </c>
      <c r="E205" s="217" t="s">
        <v>35</v>
      </c>
      <c r="F205" s="217" t="s">
        <v>36</v>
      </c>
      <c r="G205" s="217" t="s">
        <v>37</v>
      </c>
      <c r="H205" s="217" t="s">
        <v>35</v>
      </c>
      <c r="I205" s="217" t="s">
        <v>35</v>
      </c>
      <c r="J205" s="217" t="s">
        <v>61</v>
      </c>
      <c r="K205" s="528"/>
      <c r="L205" s="217" t="s">
        <v>61</v>
      </c>
      <c r="M205" s="217" t="s">
        <v>53</v>
      </c>
      <c r="N205" s="217" t="s">
        <v>53</v>
      </c>
      <c r="O205" s="217" t="s">
        <v>53</v>
      </c>
      <c r="P205" s="217" t="s">
        <v>53</v>
      </c>
      <c r="Q205" s="217" t="s">
        <v>61</v>
      </c>
      <c r="R205" s="217" t="s">
        <v>61</v>
      </c>
      <c r="S205" s="217" t="s">
        <v>61</v>
      </c>
      <c r="T205" s="217" t="s">
        <v>61</v>
      </c>
      <c r="U205" s="217" t="s">
        <v>61</v>
      </c>
      <c r="V205" s="217" t="s">
        <v>61</v>
      </c>
      <c r="W205" s="226" t="s">
        <v>61</v>
      </c>
      <c r="X205" s="226" t="s">
        <v>61</v>
      </c>
      <c r="Y205" s="226" t="s">
        <v>61</v>
      </c>
      <c r="Z205" s="226" t="s">
        <v>61</v>
      </c>
      <c r="AA205" s="248"/>
      <c r="AB205" s="248"/>
      <c r="AC205" s="248"/>
      <c r="AD205" s="248"/>
      <c r="AE205" s="248"/>
      <c r="AF205" s="248"/>
      <c r="AG205" s="248"/>
      <c r="AH205" s="248"/>
      <c r="AI205" s="248"/>
      <c r="AJ205" s="248"/>
      <c r="AK205" s="248"/>
      <c r="AL205" s="248"/>
      <c r="AM205" s="248"/>
    </row>
    <row r="206" spans="1:39">
      <c r="A206" s="517" t="s">
        <v>60</v>
      </c>
      <c r="B206" s="217" t="s">
        <v>61</v>
      </c>
      <c r="C206" s="217" t="s">
        <v>61</v>
      </c>
      <c r="D206" s="217" t="s">
        <v>279</v>
      </c>
      <c r="E206" s="215" t="s">
        <v>45</v>
      </c>
      <c r="F206" s="215" t="s">
        <v>36</v>
      </c>
      <c r="G206" s="215" t="s">
        <v>35</v>
      </c>
      <c r="H206" s="215" t="s">
        <v>35</v>
      </c>
      <c r="I206" s="215" t="s">
        <v>35</v>
      </c>
      <c r="J206" s="217" t="s">
        <v>61</v>
      </c>
      <c r="K206" s="528"/>
      <c r="L206" s="217" t="s">
        <v>61</v>
      </c>
      <c r="M206" s="217" t="s">
        <v>61</v>
      </c>
      <c r="N206" s="217" t="s">
        <v>53</v>
      </c>
      <c r="O206" s="217" t="s">
        <v>61</v>
      </c>
      <c r="P206" s="217" t="s">
        <v>61</v>
      </c>
      <c r="Q206" s="217" t="s">
        <v>53</v>
      </c>
      <c r="R206" s="217" t="s">
        <v>61</v>
      </c>
      <c r="S206" s="217" t="s">
        <v>61</v>
      </c>
      <c r="T206" s="217" t="s">
        <v>53</v>
      </c>
      <c r="U206" s="217" t="s">
        <v>53</v>
      </c>
      <c r="V206" s="217" t="s">
        <v>61</v>
      </c>
      <c r="W206" s="226" t="s">
        <v>61</v>
      </c>
      <c r="X206" s="226" t="s">
        <v>61</v>
      </c>
      <c r="Y206" s="226" t="s">
        <v>61</v>
      </c>
      <c r="Z206" s="226" t="s">
        <v>61</v>
      </c>
      <c r="AA206" s="248"/>
      <c r="AB206" s="248"/>
      <c r="AC206" s="248"/>
      <c r="AD206" s="248"/>
      <c r="AE206" s="248"/>
      <c r="AF206" s="248"/>
      <c r="AG206" s="248"/>
      <c r="AH206" s="248"/>
      <c r="AI206" s="248"/>
      <c r="AJ206" s="248"/>
      <c r="AK206" s="248"/>
      <c r="AL206" s="248"/>
      <c r="AM206" s="248"/>
    </row>
    <row r="207" spans="1:39">
      <c r="A207" s="517" t="s">
        <v>61</v>
      </c>
      <c r="B207" s="217" t="s">
        <v>61</v>
      </c>
      <c r="C207" s="217" t="s">
        <v>61</v>
      </c>
      <c r="D207" s="973" t="s">
        <v>280</v>
      </c>
      <c r="E207" s="215" t="s">
        <v>45</v>
      </c>
      <c r="F207" s="215" t="s">
        <v>36</v>
      </c>
      <c r="G207" s="215" t="s">
        <v>35</v>
      </c>
      <c r="H207" s="215" t="s">
        <v>37</v>
      </c>
      <c r="I207" s="215" t="s">
        <v>37</v>
      </c>
      <c r="J207" s="217" t="s">
        <v>61</v>
      </c>
      <c r="K207" s="528"/>
      <c r="L207" s="217" t="s">
        <v>61</v>
      </c>
      <c r="M207" s="217" t="s">
        <v>61</v>
      </c>
      <c r="N207" s="217" t="s">
        <v>53</v>
      </c>
      <c r="O207" s="217" t="s">
        <v>53</v>
      </c>
      <c r="P207" s="217" t="s">
        <v>53</v>
      </c>
      <c r="Q207" s="217" t="s">
        <v>53</v>
      </c>
      <c r="R207" s="217" t="s">
        <v>61</v>
      </c>
      <c r="S207" s="217" t="s">
        <v>53</v>
      </c>
      <c r="T207" s="217" t="s">
        <v>61</v>
      </c>
      <c r="U207" s="217" t="s">
        <v>61</v>
      </c>
      <c r="V207" s="217" t="s">
        <v>61</v>
      </c>
      <c r="W207" s="226" t="s">
        <v>61</v>
      </c>
      <c r="X207" s="226" t="s">
        <v>61</v>
      </c>
      <c r="Y207" s="226" t="s">
        <v>61</v>
      </c>
      <c r="Z207" s="226" t="s">
        <v>61</v>
      </c>
      <c r="AA207" s="248"/>
      <c r="AB207" s="248"/>
      <c r="AC207" s="248"/>
      <c r="AD207" s="248"/>
      <c r="AE207" s="248"/>
      <c r="AF207" s="248"/>
      <c r="AG207" s="248"/>
      <c r="AH207" s="248"/>
      <c r="AI207" s="248"/>
      <c r="AJ207" s="248"/>
      <c r="AK207" s="248"/>
      <c r="AL207" s="248"/>
      <c r="AM207" s="248"/>
    </row>
    <row r="208" spans="1:39">
      <c r="A208" s="965" t="s">
        <v>43</v>
      </c>
      <c r="B208" s="966">
        <v>18</v>
      </c>
      <c r="C208" s="217" t="s">
        <v>61</v>
      </c>
      <c r="D208" s="970" t="s">
        <v>281</v>
      </c>
      <c r="E208" s="217" t="s">
        <v>37</v>
      </c>
      <c r="F208" s="217" t="s">
        <v>36</v>
      </c>
      <c r="G208" s="217" t="s">
        <v>37</v>
      </c>
      <c r="H208" s="217" t="s">
        <v>37</v>
      </c>
      <c r="I208" s="217" t="s">
        <v>35</v>
      </c>
      <c r="J208" s="217" t="s">
        <v>61</v>
      </c>
      <c r="K208" s="528"/>
      <c r="L208" s="217" t="s">
        <v>61</v>
      </c>
      <c r="M208" s="217" t="s">
        <v>53</v>
      </c>
      <c r="N208" s="217" t="s">
        <v>53</v>
      </c>
      <c r="O208" s="217" t="s">
        <v>53</v>
      </c>
      <c r="P208" s="217" t="s">
        <v>53</v>
      </c>
      <c r="Q208" s="217" t="s">
        <v>61</v>
      </c>
      <c r="R208" s="217" t="s">
        <v>61</v>
      </c>
      <c r="S208" s="217" t="s">
        <v>61</v>
      </c>
      <c r="T208" s="217" t="s">
        <v>53</v>
      </c>
      <c r="U208" s="217" t="s">
        <v>61</v>
      </c>
      <c r="V208" s="217" t="s">
        <v>61</v>
      </c>
      <c r="W208" s="226" t="s">
        <v>61</v>
      </c>
      <c r="X208" s="226" t="s">
        <v>61</v>
      </c>
      <c r="Y208" s="226" t="s">
        <v>61</v>
      </c>
      <c r="Z208" s="224" t="s">
        <v>61</v>
      </c>
      <c r="AA208" s="932" t="s">
        <v>61</v>
      </c>
      <c r="AB208" s="932" t="s">
        <v>61</v>
      </c>
      <c r="AC208" s="932" t="s">
        <v>61</v>
      </c>
      <c r="AD208" s="932" t="s">
        <v>61</v>
      </c>
      <c r="AE208" s="932" t="s">
        <v>61</v>
      </c>
      <c r="AF208" s="932" t="s">
        <v>61</v>
      </c>
      <c r="AG208" s="932" t="s">
        <v>61</v>
      </c>
      <c r="AH208" s="932" t="s">
        <v>61</v>
      </c>
      <c r="AI208" s="932" t="s">
        <v>61</v>
      </c>
      <c r="AJ208" s="932" t="s">
        <v>61</v>
      </c>
      <c r="AK208" s="932" t="s">
        <v>61</v>
      </c>
      <c r="AL208" s="932" t="s">
        <v>61</v>
      </c>
      <c r="AM208" s="932" t="s">
        <v>61</v>
      </c>
    </row>
    <row r="209" spans="1:39">
      <c r="A209" s="934" t="s">
        <v>266</v>
      </c>
      <c r="B209" s="226" t="s">
        <v>267</v>
      </c>
      <c r="C209" s="914"/>
      <c r="D209" s="600" t="s">
        <v>282</v>
      </c>
      <c r="E209" s="217"/>
      <c r="F209" s="217"/>
      <c r="G209" s="217"/>
      <c r="H209" s="217"/>
      <c r="I209" s="217"/>
      <c r="J209" s="217"/>
      <c r="K209" s="528"/>
      <c r="L209" s="217"/>
      <c r="M209" s="217"/>
      <c r="N209" s="217" t="s">
        <v>53</v>
      </c>
      <c r="O209" s="217" t="s">
        <v>53</v>
      </c>
      <c r="P209" s="217" t="s">
        <v>53</v>
      </c>
      <c r="Q209" s="217"/>
      <c r="R209" s="217"/>
      <c r="S209" s="217"/>
      <c r="T209" s="217"/>
      <c r="U209" s="217"/>
      <c r="V209" s="217"/>
      <c r="W209" s="226"/>
      <c r="X209" s="226"/>
      <c r="Y209" s="226"/>
      <c r="Z209" s="224" t="s">
        <v>230</v>
      </c>
      <c r="AA209" s="932"/>
      <c r="AB209" s="932"/>
      <c r="AC209" s="932"/>
      <c r="AD209" s="932"/>
      <c r="AE209" s="932"/>
      <c r="AF209" s="932"/>
      <c r="AG209" s="932"/>
      <c r="AH209" s="932"/>
      <c r="AI209" s="932"/>
      <c r="AJ209" s="932"/>
      <c r="AK209" s="932"/>
      <c r="AL209" s="932"/>
      <c r="AM209" s="932"/>
    </row>
    <row r="210" spans="1:39">
      <c r="A210" s="517"/>
      <c r="B210" s="217" t="s">
        <v>40</v>
      </c>
      <c r="C210" s="217" t="s">
        <v>61</v>
      </c>
      <c r="D210" s="673" t="s">
        <v>283</v>
      </c>
      <c r="E210" s="217" t="s">
        <v>45</v>
      </c>
      <c r="F210" s="217" t="s">
        <v>36</v>
      </c>
      <c r="G210" s="217" t="s">
        <v>35</v>
      </c>
      <c r="H210" s="217" t="s">
        <v>52</v>
      </c>
      <c r="I210" s="217" t="s">
        <v>37</v>
      </c>
      <c r="J210" s="217" t="s">
        <v>61</v>
      </c>
      <c r="K210" s="528"/>
      <c r="L210" s="217" t="s">
        <v>61</v>
      </c>
      <c r="M210" s="217" t="s">
        <v>61</v>
      </c>
      <c r="N210" s="217" t="s">
        <v>53</v>
      </c>
      <c r="O210" s="217" t="s">
        <v>53</v>
      </c>
      <c r="P210" s="217" t="s">
        <v>53</v>
      </c>
      <c r="Q210" s="217" t="s">
        <v>53</v>
      </c>
      <c r="R210" s="217" t="s">
        <v>61</v>
      </c>
      <c r="S210" s="217" t="s">
        <v>53</v>
      </c>
      <c r="T210" s="217" t="s">
        <v>61</v>
      </c>
      <c r="U210" s="217" t="s">
        <v>61</v>
      </c>
      <c r="V210" s="217" t="s">
        <v>61</v>
      </c>
      <c r="W210" s="226" t="s">
        <v>61</v>
      </c>
      <c r="X210" s="226" t="s">
        <v>61</v>
      </c>
      <c r="Y210" s="226" t="s">
        <v>61</v>
      </c>
      <c r="Z210" s="226" t="s">
        <v>61</v>
      </c>
      <c r="AA210" s="248"/>
      <c r="AB210" s="248"/>
      <c r="AC210" s="248"/>
      <c r="AD210" s="248"/>
      <c r="AE210" s="248"/>
      <c r="AF210" s="248"/>
      <c r="AG210" s="248"/>
      <c r="AH210" s="248"/>
      <c r="AI210" s="248"/>
      <c r="AJ210" s="248"/>
      <c r="AK210" s="248"/>
      <c r="AL210" s="248"/>
      <c r="AM210" s="248"/>
    </row>
    <row r="211" spans="1:39">
      <c r="A211" s="964" t="s">
        <v>284</v>
      </c>
      <c r="B211" s="897" t="s">
        <v>285</v>
      </c>
      <c r="C211" s="217" t="s">
        <v>61</v>
      </c>
      <c r="D211" s="217" t="s">
        <v>286</v>
      </c>
      <c r="E211" s="217" t="s">
        <v>35</v>
      </c>
      <c r="F211" s="217" t="s">
        <v>36</v>
      </c>
      <c r="G211" s="217" t="s">
        <v>37</v>
      </c>
      <c r="H211" s="217" t="s">
        <v>35</v>
      </c>
      <c r="I211" s="217" t="s">
        <v>35</v>
      </c>
      <c r="J211" s="217" t="s">
        <v>61</v>
      </c>
      <c r="K211" s="528"/>
      <c r="L211" s="217" t="s">
        <v>61</v>
      </c>
      <c r="M211" s="217" t="s">
        <v>53</v>
      </c>
      <c r="N211" s="217" t="s">
        <v>53</v>
      </c>
      <c r="O211" s="217" t="s">
        <v>53</v>
      </c>
      <c r="P211" s="217" t="s">
        <v>53</v>
      </c>
      <c r="Q211" s="217" t="s">
        <v>61</v>
      </c>
      <c r="R211" s="217" t="s">
        <v>61</v>
      </c>
      <c r="S211" s="217" t="s">
        <v>61</v>
      </c>
      <c r="T211" s="217" t="s">
        <v>61</v>
      </c>
      <c r="U211" s="217" t="s">
        <v>61</v>
      </c>
      <c r="V211" s="217" t="s">
        <v>61</v>
      </c>
      <c r="W211" s="226" t="s">
        <v>53</v>
      </c>
      <c r="X211" s="226" t="s">
        <v>61</v>
      </c>
      <c r="Y211" s="226" t="s">
        <v>61</v>
      </c>
      <c r="Z211" s="226" t="s">
        <v>61</v>
      </c>
      <c r="AA211" s="248"/>
      <c r="AB211" s="248"/>
      <c r="AC211" s="248"/>
      <c r="AD211" s="248"/>
      <c r="AE211" s="248"/>
      <c r="AF211" s="248"/>
      <c r="AG211" s="248"/>
      <c r="AH211" s="248"/>
      <c r="AI211" s="248"/>
      <c r="AJ211" s="248"/>
      <c r="AK211" s="248"/>
      <c r="AL211" s="248"/>
      <c r="AM211" s="248"/>
    </row>
    <row r="212" spans="1:39">
      <c r="A212" s="517" t="s">
        <v>57</v>
      </c>
      <c r="B212" s="217">
        <v>30</v>
      </c>
      <c r="C212" s="217"/>
      <c r="D212" s="217" t="s">
        <v>287</v>
      </c>
      <c r="E212" s="217"/>
      <c r="F212" s="217"/>
      <c r="G212" s="217"/>
      <c r="H212" s="217"/>
      <c r="I212" s="217"/>
      <c r="J212" s="217"/>
      <c r="K212" s="528"/>
      <c r="L212" s="217"/>
      <c r="M212" s="217"/>
      <c r="N212" s="217"/>
      <c r="O212" s="217"/>
      <c r="P212" s="217"/>
      <c r="Q212" s="217"/>
      <c r="R212" s="217"/>
      <c r="S212" s="217"/>
      <c r="T212" s="217"/>
      <c r="U212" s="217"/>
      <c r="V212" s="217"/>
      <c r="W212" s="226"/>
      <c r="X212" s="226"/>
      <c r="Y212" s="226"/>
      <c r="Z212" s="226"/>
      <c r="AA212" s="248"/>
      <c r="AB212" s="248"/>
      <c r="AC212" s="248"/>
      <c r="AD212" s="248"/>
      <c r="AE212" s="248"/>
      <c r="AF212" s="248"/>
      <c r="AG212" s="248"/>
      <c r="AH212" s="248"/>
      <c r="AI212" s="248"/>
      <c r="AJ212" s="248"/>
      <c r="AK212" s="248"/>
      <c r="AL212" s="248"/>
      <c r="AM212" s="248"/>
    </row>
    <row r="213" spans="1:39">
      <c r="A213" s="934" t="s">
        <v>41</v>
      </c>
      <c r="B213" s="226">
        <v>31</v>
      </c>
      <c r="C213" s="217" t="s">
        <v>61</v>
      </c>
      <c r="D213" s="226" t="s">
        <v>288</v>
      </c>
      <c r="E213" s="217" t="s">
        <v>35</v>
      </c>
      <c r="F213" s="217" t="s">
        <v>36</v>
      </c>
      <c r="G213" s="217" t="s">
        <v>37</v>
      </c>
      <c r="H213" s="217" t="s">
        <v>35</v>
      </c>
      <c r="I213" s="217" t="s">
        <v>35</v>
      </c>
      <c r="J213" s="217" t="s">
        <v>61</v>
      </c>
      <c r="K213" s="528"/>
      <c r="L213" s="217" t="s">
        <v>61</v>
      </c>
      <c r="M213" s="217" t="s">
        <v>53</v>
      </c>
      <c r="N213" s="217" t="s">
        <v>53</v>
      </c>
      <c r="O213" s="217" t="s">
        <v>53</v>
      </c>
      <c r="P213" s="217" t="s">
        <v>53</v>
      </c>
      <c r="Q213" s="217" t="s">
        <v>61</v>
      </c>
      <c r="R213" s="217" t="s">
        <v>61</v>
      </c>
      <c r="S213" s="217" t="s">
        <v>61</v>
      </c>
      <c r="T213" s="217" t="s">
        <v>61</v>
      </c>
      <c r="U213" s="217" t="s">
        <v>61</v>
      </c>
      <c r="V213" s="217" t="s">
        <v>61</v>
      </c>
      <c r="W213" s="226" t="s">
        <v>53</v>
      </c>
      <c r="X213" s="226" t="s">
        <v>61</v>
      </c>
      <c r="Y213" s="226" t="s">
        <v>61</v>
      </c>
      <c r="Z213" s="226" t="s">
        <v>61</v>
      </c>
      <c r="AA213" s="248"/>
      <c r="AB213" s="248"/>
      <c r="AC213" s="248"/>
      <c r="AD213" s="248"/>
      <c r="AE213" s="248"/>
      <c r="AF213" s="248"/>
      <c r="AG213" s="248"/>
      <c r="AH213" s="248"/>
      <c r="AI213" s="248"/>
      <c r="AJ213" s="248"/>
      <c r="AK213" s="248"/>
      <c r="AL213" s="248"/>
      <c r="AM213" s="248"/>
    </row>
    <row r="214" spans="1:39">
      <c r="A214" s="865" t="s">
        <v>289</v>
      </c>
      <c r="B214" s="866"/>
      <c r="C214" s="866"/>
      <c r="D214" s="866"/>
      <c r="E214" s="866"/>
      <c r="F214" s="866"/>
      <c r="G214" s="866"/>
      <c r="H214" s="866"/>
      <c r="I214" s="866"/>
      <c r="J214" s="866"/>
      <c r="K214" s="867"/>
      <c r="L214" s="866"/>
      <c r="M214" s="866"/>
      <c r="N214" s="866"/>
      <c r="O214" s="866"/>
      <c r="P214" s="866"/>
      <c r="Q214" s="866"/>
      <c r="R214" s="866"/>
      <c r="S214" s="866"/>
      <c r="T214" s="866"/>
      <c r="U214" s="866"/>
      <c r="V214" s="866"/>
      <c r="W214" s="868"/>
      <c r="X214" s="868"/>
      <c r="Y214" s="868"/>
      <c r="Z214" s="868"/>
    </row>
    <row r="215" spans="1:39" s="155" customFormat="1">
      <c r="A215" s="1218" t="s">
        <v>1</v>
      </c>
      <c r="B215" s="1218"/>
      <c r="C215" s="1218"/>
      <c r="D215" s="1218"/>
      <c r="E215" s="1218"/>
      <c r="F215" s="1218"/>
      <c r="G215" s="1218"/>
      <c r="H215" s="1219" t="s">
        <v>2</v>
      </c>
      <c r="I215" s="1219"/>
      <c r="J215" s="1219"/>
      <c r="K215" s="1219"/>
      <c r="L215" s="1219"/>
      <c r="M215" s="1219"/>
      <c r="N215" s="1219"/>
      <c r="O215" s="1219"/>
      <c r="P215" s="1219"/>
      <c r="Q215" s="1219"/>
      <c r="R215" s="1219"/>
      <c r="S215" s="1219"/>
      <c r="T215" s="1219"/>
      <c r="U215" s="1219"/>
      <c r="V215" s="1219"/>
      <c r="W215" s="156"/>
      <c r="X215" s="157"/>
      <c r="Y215" s="157"/>
      <c r="Z215" s="157"/>
    </row>
    <row r="216" spans="1:39">
      <c r="A216" s="1229" t="s">
        <v>3</v>
      </c>
      <c r="B216" s="1229"/>
      <c r="C216" s="1235"/>
      <c r="D216" s="1230"/>
      <c r="E216" s="1220" t="s">
        <v>4</v>
      </c>
      <c r="F216" s="1220"/>
      <c r="G216" s="1220"/>
      <c r="H216" s="1220"/>
      <c r="I216" s="1220"/>
      <c r="J216" s="1220"/>
      <c r="K216" s="870"/>
      <c r="L216" s="567"/>
      <c r="M216" s="567"/>
      <c r="N216" s="1221" t="s">
        <v>5</v>
      </c>
      <c r="O216" s="1221"/>
      <c r="P216" s="1221"/>
      <c r="Q216" s="1221"/>
      <c r="R216" s="1221"/>
      <c r="S216" s="1222" t="s">
        <v>6</v>
      </c>
      <c r="T216" s="1222"/>
      <c r="U216" s="1222"/>
      <c r="V216" s="1222"/>
      <c r="W216" s="1222"/>
      <c r="X216" s="1222"/>
      <c r="Y216" s="1222"/>
      <c r="Z216" s="158" t="s">
        <v>7</v>
      </c>
    </row>
    <row r="217" spans="1:39" ht="36" customHeight="1">
      <c r="A217" s="1223" t="s">
        <v>8</v>
      </c>
      <c r="B217" s="1231" t="s">
        <v>9</v>
      </c>
      <c r="C217" s="1232" t="s">
        <v>10</v>
      </c>
      <c r="D217" s="1234" t="s">
        <v>11</v>
      </c>
      <c r="E217" s="1220"/>
      <c r="F217" s="1220"/>
      <c r="G217" s="1220"/>
      <c r="H217" s="1220"/>
      <c r="I217" s="1220"/>
      <c r="J217" s="1220"/>
      <c r="K217" s="870"/>
      <c r="L217" s="570" t="s">
        <v>13</v>
      </c>
      <c r="M217" s="570" t="s">
        <v>14</v>
      </c>
      <c r="N217" s="180" t="s">
        <v>15</v>
      </c>
      <c r="O217" s="180" t="s">
        <v>16</v>
      </c>
      <c r="P217" s="180" t="s">
        <v>17</v>
      </c>
      <c r="Q217" s="180" t="s">
        <v>18</v>
      </c>
      <c r="R217" s="180" t="s">
        <v>19</v>
      </c>
      <c r="S217" s="181" t="s">
        <v>20</v>
      </c>
      <c r="T217" s="182" t="s">
        <v>21</v>
      </c>
      <c r="U217" s="182" t="s">
        <v>22</v>
      </c>
      <c r="V217" s="569" t="s">
        <v>23</v>
      </c>
      <c r="W217" s="159" t="s">
        <v>24</v>
      </c>
      <c r="X217" s="159" t="s">
        <v>25</v>
      </c>
      <c r="Y217" s="879" t="s">
        <v>26</v>
      </c>
      <c r="Z217" s="158"/>
    </row>
    <row r="218" spans="1:39" ht="18.75" customHeight="1">
      <c r="A218" s="1224"/>
      <c r="B218" s="1223"/>
      <c r="C218" s="1233"/>
      <c r="D218" s="1234"/>
      <c r="E218" s="869" t="s">
        <v>27</v>
      </c>
      <c r="F218" s="869" t="s">
        <v>28</v>
      </c>
      <c r="G218" s="869" t="s">
        <v>29</v>
      </c>
      <c r="H218" s="869" t="s">
        <v>30</v>
      </c>
      <c r="I218" s="869" t="s">
        <v>31</v>
      </c>
      <c r="J218" s="869" t="s">
        <v>19</v>
      </c>
      <c r="K218" s="870"/>
      <c r="L218" s="569"/>
      <c r="M218" s="569"/>
      <c r="N218" s="180"/>
      <c r="O218" s="180"/>
      <c r="P218" s="180"/>
      <c r="Q218" s="180"/>
      <c r="R218" s="180"/>
      <c r="S218" s="181"/>
      <c r="T218" s="182"/>
      <c r="U218" s="182"/>
      <c r="V218" s="569"/>
      <c r="W218" s="159"/>
      <c r="X218" s="159"/>
      <c r="Y218" s="879"/>
      <c r="Z218" s="158"/>
    </row>
    <row r="219" spans="1:39" ht="13.5" customHeight="1">
      <c r="A219" s="1177"/>
      <c r="B219" s="1176" t="s">
        <v>290</v>
      </c>
      <c r="C219" s="1178"/>
      <c r="D219" s="1127" t="s">
        <v>291</v>
      </c>
      <c r="E219" s="1162"/>
      <c r="F219" s="1162"/>
      <c r="G219" s="1162"/>
      <c r="H219" s="1162"/>
      <c r="I219" s="1162"/>
      <c r="J219" s="1162"/>
      <c r="K219" s="1163"/>
      <c r="L219" s="1161"/>
      <c r="M219" s="1161"/>
      <c r="N219" s="1161"/>
      <c r="O219" s="1161"/>
      <c r="P219" s="1161"/>
      <c r="Q219" s="1161"/>
      <c r="R219" s="1161"/>
      <c r="S219" s="1161"/>
      <c r="T219" s="1164"/>
      <c r="U219" s="1164"/>
      <c r="V219" s="1161"/>
      <c r="W219" s="1165"/>
      <c r="X219" s="1165"/>
      <c r="Y219" s="1165"/>
      <c r="Z219" s="1172"/>
    </row>
    <row r="220" spans="1:39" ht="13.5" customHeight="1">
      <c r="A220" s="253"/>
      <c r="B220" s="906" t="s">
        <v>290</v>
      </c>
      <c r="C220" s="1166"/>
      <c r="D220" s="1127" t="s">
        <v>292</v>
      </c>
      <c r="E220" s="1162"/>
      <c r="F220" s="1162"/>
      <c r="G220" s="1162"/>
      <c r="H220" s="1162"/>
      <c r="I220" s="1162"/>
      <c r="J220" s="1162"/>
      <c r="K220" s="1163"/>
      <c r="L220" s="1161"/>
      <c r="M220" s="1161"/>
      <c r="N220" s="1127" t="s">
        <v>53</v>
      </c>
      <c r="O220" s="1127" t="s">
        <v>53</v>
      </c>
      <c r="P220" s="1127" t="s">
        <v>53</v>
      </c>
      <c r="Q220" s="1161"/>
      <c r="R220" s="1161"/>
      <c r="S220" s="1161"/>
      <c r="T220" s="1164"/>
      <c r="U220" s="1164"/>
      <c r="V220" s="1161"/>
      <c r="W220" s="1165"/>
      <c r="X220" s="1165"/>
      <c r="Y220" s="1165"/>
      <c r="Z220" s="1132" t="s">
        <v>230</v>
      </c>
    </row>
    <row r="221" spans="1:39" ht="13.5" customHeight="1">
      <c r="A221" s="253"/>
      <c r="B221" s="906" t="s">
        <v>290</v>
      </c>
      <c r="C221" s="1166"/>
      <c r="D221" s="1127" t="s">
        <v>293</v>
      </c>
      <c r="E221" s="1162"/>
      <c r="F221" s="1162"/>
      <c r="G221" s="1162"/>
      <c r="H221" s="1162"/>
      <c r="I221" s="1162"/>
      <c r="J221" s="1162"/>
      <c r="K221" s="1163"/>
      <c r="L221" s="1161"/>
      <c r="M221" s="1161"/>
      <c r="N221" s="1127" t="s">
        <v>53</v>
      </c>
      <c r="O221" s="1127" t="s">
        <v>53</v>
      </c>
      <c r="P221" s="1127" t="s">
        <v>53</v>
      </c>
      <c r="Q221" s="1161"/>
      <c r="R221" s="1161"/>
      <c r="S221" s="1161"/>
      <c r="T221" s="1164"/>
      <c r="U221" s="1164"/>
      <c r="V221" s="1161"/>
      <c r="W221" s="1165"/>
      <c r="X221" s="1165"/>
      <c r="Y221" s="1165"/>
      <c r="Z221" s="1132" t="s">
        <v>294</v>
      </c>
    </row>
    <row r="222" spans="1:39" s="645" customFormat="1">
      <c r="A222" s="965" t="s">
        <v>61</v>
      </c>
      <c r="B222" s="966" t="s">
        <v>290</v>
      </c>
      <c r="C222" s="217" t="s">
        <v>40</v>
      </c>
      <c r="D222" s="223" t="s">
        <v>295</v>
      </c>
      <c r="E222" s="236" t="s">
        <v>37</v>
      </c>
      <c r="F222" s="236" t="s">
        <v>36</v>
      </c>
      <c r="G222" s="236" t="s">
        <v>37</v>
      </c>
      <c r="H222" s="236" t="s">
        <v>52</v>
      </c>
      <c r="I222" s="236" t="s">
        <v>37</v>
      </c>
      <c r="J222" s="222" t="s">
        <v>61</v>
      </c>
      <c r="K222" s="959"/>
      <c r="L222" s="222" t="s">
        <v>61</v>
      </c>
      <c r="M222" s="222" t="s">
        <v>61</v>
      </c>
      <c r="N222" s="222" t="s">
        <v>61</v>
      </c>
      <c r="O222" s="222" t="s">
        <v>61</v>
      </c>
      <c r="P222" s="222" t="s">
        <v>61</v>
      </c>
      <c r="Q222" s="222" t="s">
        <v>61</v>
      </c>
      <c r="R222" s="222" t="s">
        <v>61</v>
      </c>
      <c r="S222" s="222" t="s">
        <v>61</v>
      </c>
      <c r="T222" s="222" t="s">
        <v>61</v>
      </c>
      <c r="U222" s="222" t="s">
        <v>61</v>
      </c>
      <c r="V222" s="222" t="s">
        <v>61</v>
      </c>
      <c r="W222" s="940" t="s">
        <v>61</v>
      </c>
      <c r="X222" s="940" t="s">
        <v>61</v>
      </c>
      <c r="Y222" s="940" t="s">
        <v>61</v>
      </c>
      <c r="Z222" s="223" t="s">
        <v>61</v>
      </c>
      <c r="AA222" s="932" t="s">
        <v>61</v>
      </c>
      <c r="AB222" s="932" t="s">
        <v>61</v>
      </c>
      <c r="AC222" s="932" t="s">
        <v>61</v>
      </c>
      <c r="AD222" s="932" t="s">
        <v>61</v>
      </c>
      <c r="AE222" s="932" t="s">
        <v>61</v>
      </c>
      <c r="AF222" s="932" t="s">
        <v>61</v>
      </c>
      <c r="AG222" s="932" t="s">
        <v>61</v>
      </c>
      <c r="AH222" s="932" t="s">
        <v>61</v>
      </c>
      <c r="AI222" s="932" t="s">
        <v>61</v>
      </c>
      <c r="AJ222" s="932" t="s">
        <v>61</v>
      </c>
      <c r="AK222" s="932" t="s">
        <v>61</v>
      </c>
      <c r="AL222" s="932" t="s">
        <v>61</v>
      </c>
      <c r="AM222" s="932" t="s">
        <v>61</v>
      </c>
    </row>
    <row r="223" spans="1:39" s="645" customFormat="1">
      <c r="A223" s="965"/>
      <c r="B223" s="966"/>
      <c r="C223" s="217"/>
      <c r="D223" s="224" t="s">
        <v>232</v>
      </c>
      <c r="E223" s="219"/>
      <c r="F223" s="219"/>
      <c r="G223" s="219"/>
      <c r="H223" s="219"/>
      <c r="I223" s="219"/>
      <c r="J223" s="217"/>
      <c r="K223" s="528"/>
      <c r="L223" s="217"/>
      <c r="M223" s="217"/>
      <c r="N223" s="217" t="s">
        <v>53</v>
      </c>
      <c r="O223" s="217" t="s">
        <v>53</v>
      </c>
      <c r="P223" s="217" t="s">
        <v>53</v>
      </c>
      <c r="Q223" s="217"/>
      <c r="R223" s="217"/>
      <c r="S223" s="217"/>
      <c r="T223" s="217"/>
      <c r="U223" s="217"/>
      <c r="V223" s="217"/>
      <c r="W223" s="226"/>
      <c r="X223" s="226"/>
      <c r="Y223" s="226"/>
      <c r="Z223" s="224" t="s">
        <v>233</v>
      </c>
      <c r="AA223" s="932"/>
      <c r="AB223" s="932"/>
      <c r="AC223" s="932"/>
      <c r="AD223" s="932"/>
      <c r="AE223" s="932"/>
      <c r="AF223" s="932"/>
      <c r="AG223" s="932"/>
      <c r="AH223" s="932"/>
      <c r="AI223" s="932"/>
      <c r="AJ223" s="932"/>
      <c r="AK223" s="932"/>
      <c r="AL223" s="932"/>
      <c r="AM223" s="932"/>
    </row>
    <row r="224" spans="1:39" s="645" customFormat="1">
      <c r="A224" s="965"/>
      <c r="B224" s="966"/>
      <c r="C224" s="217"/>
      <c r="D224" s="224" t="s">
        <v>234</v>
      </c>
      <c r="E224" s="219"/>
      <c r="F224" s="219"/>
      <c r="G224" s="219"/>
      <c r="H224" s="219"/>
      <c r="I224" s="219"/>
      <c r="J224" s="217"/>
      <c r="K224" s="528"/>
      <c r="L224" s="217"/>
      <c r="M224" s="217"/>
      <c r="N224" s="217" t="s">
        <v>53</v>
      </c>
      <c r="O224" s="217" t="s">
        <v>53</v>
      </c>
      <c r="P224" s="217" t="s">
        <v>53</v>
      </c>
      <c r="Q224" s="217"/>
      <c r="R224" s="217"/>
      <c r="S224" s="217"/>
      <c r="T224" s="217"/>
      <c r="U224" s="217"/>
      <c r="V224" s="217"/>
      <c r="W224" s="226"/>
      <c r="X224" s="226"/>
      <c r="Y224" s="226"/>
      <c r="Z224" s="224" t="s">
        <v>233</v>
      </c>
      <c r="AA224" s="932"/>
      <c r="AB224" s="932"/>
      <c r="AC224" s="932"/>
      <c r="AD224" s="932"/>
      <c r="AE224" s="932"/>
      <c r="AF224" s="932"/>
      <c r="AG224" s="932"/>
      <c r="AH224" s="932"/>
      <c r="AI224" s="932"/>
      <c r="AJ224" s="932"/>
      <c r="AK224" s="932"/>
      <c r="AL224" s="932"/>
      <c r="AM224" s="932"/>
    </row>
    <row r="225" spans="1:39" s="974" customFormat="1">
      <c r="A225" s="517" t="s">
        <v>61</v>
      </c>
      <c r="B225" s="217" t="s">
        <v>61</v>
      </c>
      <c r="C225" s="217" t="s">
        <v>61</v>
      </c>
      <c r="D225" s="216" t="s">
        <v>296</v>
      </c>
      <c r="E225" s="226" t="s">
        <v>36</v>
      </c>
      <c r="F225" s="226" t="s">
        <v>37</v>
      </c>
      <c r="G225" s="226" t="s">
        <v>37</v>
      </c>
      <c r="H225" s="226" t="s">
        <v>35</v>
      </c>
      <c r="I225" s="226" t="s">
        <v>35</v>
      </c>
      <c r="J225" s="217" t="s">
        <v>61</v>
      </c>
      <c r="K225" s="528"/>
      <c r="L225" s="217" t="s">
        <v>53</v>
      </c>
      <c r="M225" s="217" t="s">
        <v>61</v>
      </c>
      <c r="N225" s="217" t="s">
        <v>61</v>
      </c>
      <c r="O225" s="217" t="s">
        <v>61</v>
      </c>
      <c r="P225" s="217" t="s">
        <v>61</v>
      </c>
      <c r="Q225" s="217" t="s">
        <v>61</v>
      </c>
      <c r="R225" s="217" t="s">
        <v>61</v>
      </c>
      <c r="S225" s="217" t="s">
        <v>61</v>
      </c>
      <c r="T225" s="217" t="s">
        <v>53</v>
      </c>
      <c r="U225" s="217" t="s">
        <v>53</v>
      </c>
      <c r="V225" s="217" t="s">
        <v>53</v>
      </c>
      <c r="W225" s="226" t="s">
        <v>61</v>
      </c>
      <c r="X225" s="226" t="s">
        <v>61</v>
      </c>
      <c r="Y225" s="226" t="s">
        <v>61</v>
      </c>
      <c r="Z225" s="224" t="s">
        <v>61</v>
      </c>
      <c r="AA225" s="248"/>
      <c r="AB225" s="248"/>
      <c r="AC225" s="248"/>
      <c r="AD225" s="248"/>
      <c r="AE225" s="248"/>
      <c r="AF225" s="248"/>
      <c r="AG225" s="248"/>
      <c r="AH225" s="248"/>
      <c r="AI225" s="248"/>
      <c r="AJ225" s="248"/>
      <c r="AK225" s="248"/>
      <c r="AL225" s="248"/>
      <c r="AM225" s="248"/>
    </row>
    <row r="226" spans="1:39" s="974" customFormat="1">
      <c r="A226" s="517" t="s">
        <v>41</v>
      </c>
      <c r="B226" s="217">
        <v>7</v>
      </c>
      <c r="C226" s="217"/>
      <c r="D226" s="216" t="s">
        <v>297</v>
      </c>
      <c r="E226" s="226"/>
      <c r="F226" s="226"/>
      <c r="G226" s="226"/>
      <c r="H226" s="226"/>
      <c r="I226" s="226"/>
      <c r="J226" s="217"/>
      <c r="K226" s="528"/>
      <c r="L226" s="217"/>
      <c r="M226" s="217"/>
      <c r="N226" s="217" t="s">
        <v>53</v>
      </c>
      <c r="O226" s="217" t="s">
        <v>53</v>
      </c>
      <c r="P226" s="217" t="s">
        <v>53</v>
      </c>
      <c r="Q226" s="217"/>
      <c r="R226" s="217"/>
      <c r="S226" s="217"/>
      <c r="T226" s="217"/>
      <c r="U226" s="217"/>
      <c r="V226" s="217"/>
      <c r="W226" s="226"/>
      <c r="X226" s="226"/>
      <c r="Y226" s="226"/>
      <c r="Z226" s="224"/>
      <c r="AA226" s="248"/>
      <c r="AB226" s="248"/>
      <c r="AC226" s="248"/>
      <c r="AD226" s="248"/>
      <c r="AE226" s="248"/>
      <c r="AF226" s="248"/>
      <c r="AG226" s="248"/>
      <c r="AH226" s="248"/>
      <c r="AI226" s="248"/>
      <c r="AJ226" s="248"/>
      <c r="AK226" s="248"/>
      <c r="AL226" s="248"/>
      <c r="AM226" s="248"/>
    </row>
    <row r="227" spans="1:39" s="974" customFormat="1">
      <c r="A227" s="517" t="s">
        <v>41</v>
      </c>
      <c r="B227" s="217">
        <v>7</v>
      </c>
      <c r="C227" s="597" t="s">
        <v>61</v>
      </c>
      <c r="D227" s="215" t="s">
        <v>298</v>
      </c>
      <c r="E227" s="217" t="s">
        <v>37</v>
      </c>
      <c r="F227" s="217" t="s">
        <v>36</v>
      </c>
      <c r="G227" s="217" t="s">
        <v>37</v>
      </c>
      <c r="H227" s="217" t="s">
        <v>52</v>
      </c>
      <c r="I227" s="217" t="s">
        <v>37</v>
      </c>
      <c r="J227" s="217" t="s">
        <v>61</v>
      </c>
      <c r="K227" s="528"/>
      <c r="L227" s="217" t="s">
        <v>61</v>
      </c>
      <c r="M227" s="217" t="s">
        <v>53</v>
      </c>
      <c r="N227" s="217" t="s">
        <v>53</v>
      </c>
      <c r="O227" s="217" t="s">
        <v>53</v>
      </c>
      <c r="P227" s="217" t="s">
        <v>53</v>
      </c>
      <c r="Q227" s="217" t="s">
        <v>61</v>
      </c>
      <c r="R227" s="217" t="s">
        <v>61</v>
      </c>
      <c r="S227" s="217" t="s">
        <v>61</v>
      </c>
      <c r="T227" s="217" t="s">
        <v>61</v>
      </c>
      <c r="U227" s="217" t="s">
        <v>61</v>
      </c>
      <c r="V227" s="217" t="s">
        <v>61</v>
      </c>
      <c r="W227" s="226" t="s">
        <v>61</v>
      </c>
      <c r="X227" s="226" t="s">
        <v>61</v>
      </c>
      <c r="Y227" s="226" t="s">
        <v>61</v>
      </c>
      <c r="Z227" s="224" t="s">
        <v>61</v>
      </c>
      <c r="AA227" s="248"/>
      <c r="AB227" s="248"/>
      <c r="AC227" s="248"/>
      <c r="AD227" s="248"/>
      <c r="AE227" s="248"/>
      <c r="AF227" s="248"/>
      <c r="AG227" s="248"/>
      <c r="AH227" s="248"/>
      <c r="AI227" s="248"/>
      <c r="AJ227" s="248"/>
      <c r="AK227" s="248"/>
      <c r="AL227" s="248"/>
      <c r="AM227" s="248"/>
    </row>
    <row r="228" spans="1:39" s="974" customFormat="1">
      <c r="A228" s="517" t="s">
        <v>41</v>
      </c>
      <c r="B228" s="914">
        <v>7</v>
      </c>
      <c r="C228" s="558"/>
      <c r="D228" s="215" t="s">
        <v>299</v>
      </c>
      <c r="E228" s="217"/>
      <c r="F228" s="217"/>
      <c r="G228" s="217"/>
      <c r="H228" s="217"/>
      <c r="I228" s="217"/>
      <c r="J228" s="217"/>
      <c r="K228" s="528"/>
      <c r="L228" s="217"/>
      <c r="M228" s="217"/>
      <c r="N228" s="217" t="s">
        <v>53</v>
      </c>
      <c r="O228" s="217" t="s">
        <v>53</v>
      </c>
      <c r="P228" s="217" t="s">
        <v>53</v>
      </c>
      <c r="Q228" s="217"/>
      <c r="R228" s="217"/>
      <c r="S228" s="217"/>
      <c r="T228" s="217"/>
      <c r="U228" s="217"/>
      <c r="V228" s="217"/>
      <c r="W228" s="226"/>
      <c r="X228" s="226"/>
      <c r="Y228" s="226"/>
      <c r="Z228" s="224" t="s">
        <v>269</v>
      </c>
      <c r="AA228" s="248"/>
      <c r="AB228" s="248"/>
      <c r="AC228" s="248"/>
      <c r="AD228" s="248"/>
      <c r="AE228" s="248"/>
      <c r="AF228" s="248"/>
      <c r="AG228" s="248"/>
      <c r="AH228" s="248"/>
      <c r="AI228" s="248"/>
      <c r="AJ228" s="248"/>
      <c r="AK228" s="248"/>
      <c r="AL228" s="248"/>
      <c r="AM228" s="248"/>
    </row>
    <row r="229" spans="1:39" s="974" customFormat="1">
      <c r="A229" s="964" t="s">
        <v>41</v>
      </c>
      <c r="B229" s="897">
        <v>14</v>
      </c>
      <c r="C229" s="597"/>
      <c r="D229" s="215" t="s">
        <v>300</v>
      </c>
      <c r="E229" s="217" t="s">
        <v>37</v>
      </c>
      <c r="F229" s="217" t="s">
        <v>36</v>
      </c>
      <c r="G229" s="217" t="s">
        <v>35</v>
      </c>
      <c r="H229" s="217" t="s">
        <v>35</v>
      </c>
      <c r="I229" s="217" t="s">
        <v>301</v>
      </c>
      <c r="J229" s="217"/>
      <c r="K229" s="528"/>
      <c r="L229" s="217"/>
      <c r="M229" s="217"/>
      <c r="N229" s="217"/>
      <c r="O229" s="217"/>
      <c r="P229" s="217"/>
      <c r="Q229" s="217"/>
      <c r="R229" s="217" t="s">
        <v>53</v>
      </c>
      <c r="S229" s="217"/>
      <c r="T229" s="217"/>
      <c r="U229" s="217"/>
      <c r="V229" s="217"/>
      <c r="W229" s="226"/>
      <c r="X229" s="226"/>
      <c r="Y229" s="226"/>
      <c r="Z229" s="224"/>
      <c r="AA229" s="248"/>
      <c r="AB229" s="248"/>
      <c r="AC229" s="248"/>
      <c r="AD229" s="248"/>
      <c r="AE229" s="248"/>
      <c r="AF229" s="248"/>
      <c r="AG229" s="248"/>
      <c r="AH229" s="248"/>
      <c r="AI229" s="248"/>
      <c r="AJ229" s="248"/>
      <c r="AK229" s="248"/>
      <c r="AL229" s="248"/>
      <c r="AM229" s="248"/>
    </row>
    <row r="230" spans="1:39" s="974" customFormat="1">
      <c r="A230" s="517" t="s">
        <v>60</v>
      </c>
      <c r="B230" s="914">
        <v>17</v>
      </c>
      <c r="C230" s="558" t="s">
        <v>61</v>
      </c>
      <c r="D230" s="226" t="s">
        <v>302</v>
      </c>
      <c r="E230" s="226" t="s">
        <v>37</v>
      </c>
      <c r="F230" s="226" t="s">
        <v>36</v>
      </c>
      <c r="G230" s="226" t="s">
        <v>35</v>
      </c>
      <c r="H230" s="226" t="s">
        <v>35</v>
      </c>
      <c r="I230" s="226" t="s">
        <v>35</v>
      </c>
      <c r="J230" s="217" t="s">
        <v>61</v>
      </c>
      <c r="K230" s="528"/>
      <c r="L230" s="217" t="s">
        <v>61</v>
      </c>
      <c r="M230" s="217" t="s">
        <v>61</v>
      </c>
      <c r="N230" s="217" t="s">
        <v>53</v>
      </c>
      <c r="O230" s="217" t="s">
        <v>61</v>
      </c>
      <c r="P230" s="217" t="s">
        <v>61</v>
      </c>
      <c r="Q230" s="217" t="s">
        <v>53</v>
      </c>
      <c r="R230" s="217" t="s">
        <v>61</v>
      </c>
      <c r="S230" s="217" t="s">
        <v>61</v>
      </c>
      <c r="T230" s="217" t="s">
        <v>53</v>
      </c>
      <c r="U230" s="217" t="s">
        <v>53</v>
      </c>
      <c r="V230" s="217" t="s">
        <v>61</v>
      </c>
      <c r="W230" s="226" t="s">
        <v>61</v>
      </c>
      <c r="X230" s="226" t="s">
        <v>61</v>
      </c>
      <c r="Y230" s="226" t="s">
        <v>61</v>
      </c>
      <c r="Z230" s="226" t="s">
        <v>61</v>
      </c>
      <c r="AA230" s="248"/>
      <c r="AB230" s="248"/>
      <c r="AC230" s="248"/>
      <c r="AD230" s="248"/>
      <c r="AE230" s="248"/>
      <c r="AF230" s="248"/>
      <c r="AG230" s="248"/>
      <c r="AH230" s="248"/>
      <c r="AI230" s="248"/>
      <c r="AJ230" s="248"/>
      <c r="AK230" s="248"/>
      <c r="AL230" s="248"/>
      <c r="AM230" s="248"/>
    </row>
    <row r="231" spans="1:39" s="974" customFormat="1">
      <c r="A231" s="517" t="s">
        <v>61</v>
      </c>
      <c r="B231" s="914" t="s">
        <v>40</v>
      </c>
      <c r="C231" s="558" t="s">
        <v>40</v>
      </c>
      <c r="D231" s="215" t="s">
        <v>303</v>
      </c>
      <c r="E231" s="217" t="s">
        <v>37</v>
      </c>
      <c r="F231" s="217" t="s">
        <v>36</v>
      </c>
      <c r="G231" s="217" t="s">
        <v>37</v>
      </c>
      <c r="H231" s="217" t="s">
        <v>52</v>
      </c>
      <c r="I231" s="217" t="s">
        <v>37</v>
      </c>
      <c r="J231" s="217" t="s">
        <v>61</v>
      </c>
      <c r="K231" s="528"/>
      <c r="L231" s="217" t="s">
        <v>61</v>
      </c>
      <c r="M231" s="217" t="s">
        <v>53</v>
      </c>
      <c r="N231" s="217" t="s">
        <v>53</v>
      </c>
      <c r="O231" s="217" t="s">
        <v>53</v>
      </c>
      <c r="P231" s="217" t="s">
        <v>53</v>
      </c>
      <c r="Q231" s="217" t="s">
        <v>61</v>
      </c>
      <c r="R231" s="217" t="s">
        <v>61</v>
      </c>
      <c r="S231" s="217" t="s">
        <v>53</v>
      </c>
      <c r="T231" s="217" t="s">
        <v>53</v>
      </c>
      <c r="U231" s="217" t="s">
        <v>61</v>
      </c>
      <c r="V231" s="217" t="s">
        <v>61</v>
      </c>
      <c r="W231" s="226" t="s">
        <v>61</v>
      </c>
      <c r="X231" s="226" t="s">
        <v>61</v>
      </c>
      <c r="Y231" s="226" t="s">
        <v>61</v>
      </c>
      <c r="Z231" s="224" t="s">
        <v>61</v>
      </c>
      <c r="AA231" s="248"/>
      <c r="AB231" s="248"/>
      <c r="AC231" s="248"/>
      <c r="AD231" s="248"/>
      <c r="AE231" s="248"/>
      <c r="AF231" s="248"/>
      <c r="AG231" s="248"/>
      <c r="AH231" s="248"/>
      <c r="AI231" s="248"/>
      <c r="AJ231" s="248"/>
      <c r="AK231" s="248"/>
      <c r="AL231" s="248"/>
      <c r="AM231" s="248"/>
    </row>
    <row r="232" spans="1:39" s="645" customFormat="1">
      <c r="A232" s="965" t="s">
        <v>32</v>
      </c>
      <c r="B232" s="966">
        <v>18</v>
      </c>
      <c r="C232" s="217" t="s">
        <v>61</v>
      </c>
      <c r="D232" s="216" t="s">
        <v>304</v>
      </c>
      <c r="E232" s="516" t="s">
        <v>45</v>
      </c>
      <c r="F232" s="516" t="s">
        <v>36</v>
      </c>
      <c r="G232" s="516" t="s">
        <v>37</v>
      </c>
      <c r="H232" s="516" t="s">
        <v>45</v>
      </c>
      <c r="I232" s="516" t="s">
        <v>35</v>
      </c>
      <c r="J232" s="217" t="s">
        <v>61</v>
      </c>
      <c r="K232" s="528"/>
      <c r="L232" s="217" t="s">
        <v>61</v>
      </c>
      <c r="M232" s="217" t="s">
        <v>61</v>
      </c>
      <c r="N232" s="217" t="s">
        <v>61</v>
      </c>
      <c r="O232" s="217" t="s">
        <v>61</v>
      </c>
      <c r="P232" s="217" t="s">
        <v>61</v>
      </c>
      <c r="Q232" s="217" t="s">
        <v>61</v>
      </c>
      <c r="R232" s="217" t="s">
        <v>61</v>
      </c>
      <c r="S232" s="217" t="s">
        <v>61</v>
      </c>
      <c r="T232" s="217" t="s">
        <v>61</v>
      </c>
      <c r="U232" s="217" t="s">
        <v>61</v>
      </c>
      <c r="V232" s="217" t="s">
        <v>61</v>
      </c>
      <c r="W232" s="226" t="s">
        <v>61</v>
      </c>
      <c r="X232" s="226" t="s">
        <v>61</v>
      </c>
      <c r="Y232" s="226" t="s">
        <v>61</v>
      </c>
      <c r="Z232" s="224" t="s">
        <v>61</v>
      </c>
      <c r="AA232" s="932" t="s">
        <v>61</v>
      </c>
      <c r="AB232" s="932" t="s">
        <v>61</v>
      </c>
      <c r="AC232" s="932" t="s">
        <v>61</v>
      </c>
      <c r="AD232" s="932" t="s">
        <v>61</v>
      </c>
      <c r="AE232" s="932" t="s">
        <v>61</v>
      </c>
      <c r="AF232" s="932" t="s">
        <v>61</v>
      </c>
      <c r="AG232" s="932" t="s">
        <v>61</v>
      </c>
      <c r="AH232" s="932" t="s">
        <v>61</v>
      </c>
      <c r="AI232" s="932" t="s">
        <v>61</v>
      </c>
      <c r="AJ232" s="932" t="s">
        <v>61</v>
      </c>
      <c r="AK232" s="932" t="s">
        <v>61</v>
      </c>
      <c r="AL232" s="932" t="s">
        <v>61</v>
      </c>
      <c r="AM232" s="932" t="s">
        <v>61</v>
      </c>
    </row>
    <row r="233" spans="1:39" s="645" customFormat="1">
      <c r="A233" s="934" t="s">
        <v>305</v>
      </c>
      <c r="B233" s="895" t="s">
        <v>306</v>
      </c>
      <c r="C233" s="217"/>
      <c r="D233" s="217" t="s">
        <v>307</v>
      </c>
      <c r="E233" s="217" t="s">
        <v>37</v>
      </c>
      <c r="F233" s="217" t="s">
        <v>37</v>
      </c>
      <c r="G233" s="217" t="s">
        <v>37</v>
      </c>
      <c r="H233" s="217" t="s">
        <v>52</v>
      </c>
      <c r="I233" s="217" t="s">
        <v>37</v>
      </c>
      <c r="J233" s="217" t="s">
        <v>61</v>
      </c>
      <c r="K233" s="528"/>
      <c r="L233" s="217" t="s">
        <v>61</v>
      </c>
      <c r="M233" s="217" t="s">
        <v>53</v>
      </c>
      <c r="N233" s="217" t="s">
        <v>53</v>
      </c>
      <c r="O233" s="217" t="s">
        <v>53</v>
      </c>
      <c r="P233" s="217" t="s">
        <v>53</v>
      </c>
      <c r="Q233" s="217"/>
      <c r="R233" s="217"/>
      <c r="S233" s="217"/>
      <c r="T233" s="217"/>
      <c r="U233" s="217"/>
      <c r="V233" s="217"/>
      <c r="W233" s="226"/>
      <c r="X233" s="226"/>
      <c r="Y233" s="226"/>
      <c r="Z233" s="224"/>
      <c r="AA233" s="932"/>
      <c r="AB233" s="932"/>
      <c r="AC233" s="932"/>
      <c r="AD233" s="932"/>
      <c r="AE233" s="932"/>
      <c r="AF233" s="932"/>
      <c r="AG233" s="932"/>
      <c r="AH233" s="932"/>
      <c r="AI233" s="932"/>
      <c r="AJ233" s="932"/>
      <c r="AK233" s="932"/>
      <c r="AL233" s="932"/>
      <c r="AM233" s="932"/>
    </row>
    <row r="234" spans="1:39" s="645" customFormat="1">
      <c r="A234" s="934" t="s">
        <v>41</v>
      </c>
      <c r="B234" s="895">
        <v>21</v>
      </c>
      <c r="C234" s="217"/>
      <c r="D234" s="217" t="s">
        <v>308</v>
      </c>
      <c r="E234" s="217" t="s">
        <v>37</v>
      </c>
      <c r="F234" s="217" t="s">
        <v>36</v>
      </c>
      <c r="G234" s="217" t="s">
        <v>37</v>
      </c>
      <c r="H234" s="217" t="s">
        <v>35</v>
      </c>
      <c r="I234" s="217" t="s">
        <v>35</v>
      </c>
      <c r="J234" s="217"/>
      <c r="K234" s="528"/>
      <c r="L234" s="217"/>
      <c r="M234" s="217"/>
      <c r="N234" s="217"/>
      <c r="O234" s="217"/>
      <c r="P234" s="217"/>
      <c r="Q234" s="217"/>
      <c r="R234" s="217"/>
      <c r="S234" s="217"/>
      <c r="T234" s="217"/>
      <c r="U234" s="217"/>
      <c r="V234" s="217"/>
      <c r="W234" s="226"/>
      <c r="X234" s="226"/>
      <c r="Y234" s="226"/>
      <c r="Z234" s="224"/>
      <c r="AA234" s="932"/>
      <c r="AB234" s="932"/>
      <c r="AC234" s="932"/>
      <c r="AD234" s="932"/>
      <c r="AE234" s="932"/>
      <c r="AF234" s="932"/>
      <c r="AG234" s="932"/>
      <c r="AH234" s="932"/>
      <c r="AI234" s="932"/>
      <c r="AJ234" s="932"/>
      <c r="AK234" s="932"/>
      <c r="AL234" s="932"/>
      <c r="AM234" s="932"/>
    </row>
    <row r="235" spans="1:39" s="974" customFormat="1">
      <c r="A235" s="965" t="s">
        <v>43</v>
      </c>
      <c r="B235" s="966">
        <v>22</v>
      </c>
      <c r="C235" s="217" t="s">
        <v>40</v>
      </c>
      <c r="D235" s="217" t="s">
        <v>309</v>
      </c>
      <c r="E235" s="217" t="s">
        <v>45</v>
      </c>
      <c r="F235" s="217" t="s">
        <v>36</v>
      </c>
      <c r="G235" s="217" t="s">
        <v>37</v>
      </c>
      <c r="H235" s="217" t="s">
        <v>35</v>
      </c>
      <c r="I235" s="217" t="s">
        <v>35</v>
      </c>
      <c r="J235" s="217" t="s">
        <v>61</v>
      </c>
      <c r="K235" s="528"/>
      <c r="L235" s="217" t="s">
        <v>61</v>
      </c>
      <c r="M235" s="217" t="s">
        <v>61</v>
      </c>
      <c r="N235" s="217" t="s">
        <v>53</v>
      </c>
      <c r="O235" s="217" t="s">
        <v>53</v>
      </c>
      <c r="P235" s="217" t="s">
        <v>53</v>
      </c>
      <c r="Q235" s="217" t="s">
        <v>61</v>
      </c>
      <c r="R235" s="217" t="s">
        <v>61</v>
      </c>
      <c r="S235" s="217" t="s">
        <v>61</v>
      </c>
      <c r="T235" s="217" t="s">
        <v>61</v>
      </c>
      <c r="U235" s="217" t="s">
        <v>61</v>
      </c>
      <c r="V235" s="217" t="s">
        <v>61</v>
      </c>
      <c r="W235" s="226" t="s">
        <v>61</v>
      </c>
      <c r="X235" s="226" t="s">
        <v>61</v>
      </c>
      <c r="Y235" s="226" t="s">
        <v>61</v>
      </c>
      <c r="Z235" s="226" t="s">
        <v>61</v>
      </c>
      <c r="AA235" s="248"/>
      <c r="AB235" s="248"/>
      <c r="AC235" s="248"/>
      <c r="AD235" s="248"/>
      <c r="AE235" s="248"/>
      <c r="AF235" s="248"/>
      <c r="AG235" s="248"/>
      <c r="AH235" s="248"/>
      <c r="AI235" s="248"/>
      <c r="AJ235" s="248"/>
      <c r="AK235" s="248"/>
      <c r="AL235" s="248"/>
      <c r="AM235" s="248"/>
    </row>
    <row r="236" spans="1:39" s="974" customFormat="1">
      <c r="A236" s="965" t="s">
        <v>43</v>
      </c>
      <c r="B236" s="966">
        <v>22</v>
      </c>
      <c r="C236" s="217" t="s">
        <v>61</v>
      </c>
      <c r="D236" s="216" t="s">
        <v>310</v>
      </c>
      <c r="E236" s="215" t="s">
        <v>45</v>
      </c>
      <c r="F236" s="215" t="s">
        <v>36</v>
      </c>
      <c r="G236" s="215" t="s">
        <v>37</v>
      </c>
      <c r="H236" s="215" t="s">
        <v>37</v>
      </c>
      <c r="I236" s="215" t="s">
        <v>35</v>
      </c>
      <c r="J236" s="217" t="s">
        <v>61</v>
      </c>
      <c r="K236" s="528"/>
      <c r="L236" s="217" t="s">
        <v>61</v>
      </c>
      <c r="M236" s="217" t="s">
        <v>53</v>
      </c>
      <c r="N236" s="217" t="s">
        <v>53</v>
      </c>
      <c r="O236" s="217" t="s">
        <v>53</v>
      </c>
      <c r="P236" s="217" t="s">
        <v>53</v>
      </c>
      <c r="Q236" s="217" t="s">
        <v>61</v>
      </c>
      <c r="R236" s="217" t="s">
        <v>61</v>
      </c>
      <c r="S236" s="217" t="s">
        <v>61</v>
      </c>
      <c r="T236" s="217" t="s">
        <v>53</v>
      </c>
      <c r="U236" s="217" t="s">
        <v>61</v>
      </c>
      <c r="V236" s="217" t="s">
        <v>61</v>
      </c>
      <c r="W236" s="226" t="s">
        <v>61</v>
      </c>
      <c r="X236" s="226" t="s">
        <v>61</v>
      </c>
      <c r="Y236" s="226" t="s">
        <v>61</v>
      </c>
      <c r="Z236" s="224" t="s">
        <v>61</v>
      </c>
      <c r="AA236" s="248"/>
      <c r="AB236" s="248"/>
      <c r="AC236" s="248"/>
      <c r="AD236" s="248"/>
      <c r="AE236" s="248"/>
      <c r="AF236" s="248"/>
      <c r="AG236" s="248"/>
      <c r="AH236" s="248"/>
      <c r="AI236" s="248"/>
      <c r="AJ236" s="248"/>
      <c r="AK236" s="248"/>
      <c r="AL236" s="248"/>
      <c r="AM236" s="248"/>
    </row>
    <row r="237" spans="1:39" s="974" customFormat="1" ht="25.5">
      <c r="A237" s="965" t="s">
        <v>43</v>
      </c>
      <c r="B237" s="966">
        <v>22</v>
      </c>
      <c r="C237" s="217" t="s">
        <v>61</v>
      </c>
      <c r="D237" s="673" t="s">
        <v>311</v>
      </c>
      <c r="E237" s="516" t="s">
        <v>45</v>
      </c>
      <c r="F237" s="516" t="s">
        <v>36</v>
      </c>
      <c r="G237" s="516" t="s">
        <v>37</v>
      </c>
      <c r="H237" s="516" t="s">
        <v>45</v>
      </c>
      <c r="I237" s="516" t="s">
        <v>35</v>
      </c>
      <c r="J237" s="217" t="s">
        <v>61</v>
      </c>
      <c r="K237" s="528"/>
      <c r="L237" s="217" t="s">
        <v>61</v>
      </c>
      <c r="M237" s="217" t="s">
        <v>61</v>
      </c>
      <c r="N237" s="217" t="s">
        <v>61</v>
      </c>
      <c r="O237" s="217" t="s">
        <v>61</v>
      </c>
      <c r="P237" s="217" t="s">
        <v>61</v>
      </c>
      <c r="Q237" s="217" t="s">
        <v>61</v>
      </c>
      <c r="R237" s="217" t="s">
        <v>61</v>
      </c>
      <c r="S237" s="217" t="s">
        <v>61</v>
      </c>
      <c r="T237" s="217" t="s">
        <v>61</v>
      </c>
      <c r="U237" s="217" t="s">
        <v>61</v>
      </c>
      <c r="V237" s="217" t="s">
        <v>61</v>
      </c>
      <c r="W237" s="226" t="s">
        <v>61</v>
      </c>
      <c r="X237" s="226" t="s">
        <v>61</v>
      </c>
      <c r="Y237" s="226" t="s">
        <v>61</v>
      </c>
      <c r="Z237" s="226" t="s">
        <v>61</v>
      </c>
      <c r="AA237" s="248"/>
      <c r="AB237" s="248"/>
      <c r="AC237" s="248"/>
      <c r="AD237" s="248"/>
      <c r="AE237" s="248"/>
      <c r="AF237" s="248"/>
      <c r="AG237" s="248"/>
      <c r="AH237" s="248"/>
      <c r="AI237" s="248"/>
      <c r="AJ237" s="248"/>
      <c r="AK237" s="248"/>
      <c r="AL237" s="248"/>
      <c r="AM237" s="248"/>
    </row>
    <row r="238" spans="1:39" s="974" customFormat="1">
      <c r="A238" s="964" t="s">
        <v>41</v>
      </c>
      <c r="B238" s="897">
        <v>22</v>
      </c>
      <c r="C238" s="217" t="s">
        <v>61</v>
      </c>
      <c r="D238" s="217" t="s">
        <v>312</v>
      </c>
      <c r="E238" s="217" t="s">
        <v>61</v>
      </c>
      <c r="F238" s="217" t="s">
        <v>61</v>
      </c>
      <c r="G238" s="217" t="s">
        <v>61</v>
      </c>
      <c r="H238" s="217" t="s">
        <v>61</v>
      </c>
      <c r="I238" s="217" t="s">
        <v>61</v>
      </c>
      <c r="J238" s="217" t="s">
        <v>61</v>
      </c>
      <c r="K238" s="528"/>
      <c r="L238" s="217" t="s">
        <v>53</v>
      </c>
      <c r="M238" s="217" t="s">
        <v>61</v>
      </c>
      <c r="N238" s="217" t="s">
        <v>53</v>
      </c>
      <c r="O238" s="217" t="s">
        <v>53</v>
      </c>
      <c r="P238" s="217" t="s">
        <v>53</v>
      </c>
      <c r="Q238" s="217" t="s">
        <v>53</v>
      </c>
      <c r="R238" s="217" t="s">
        <v>61</v>
      </c>
      <c r="S238" s="217" t="s">
        <v>61</v>
      </c>
      <c r="T238" s="217" t="s">
        <v>61</v>
      </c>
      <c r="U238" s="217" t="s">
        <v>61</v>
      </c>
      <c r="V238" s="217" t="s">
        <v>61</v>
      </c>
      <c r="W238" s="226" t="s">
        <v>53</v>
      </c>
      <c r="X238" s="226" t="s">
        <v>61</v>
      </c>
      <c r="Y238" s="226" t="s">
        <v>61</v>
      </c>
      <c r="Z238" s="226" t="s">
        <v>61</v>
      </c>
      <c r="AA238" s="248"/>
      <c r="AB238" s="248"/>
      <c r="AC238" s="248"/>
      <c r="AD238" s="248"/>
      <c r="AE238" s="248"/>
      <c r="AF238" s="248"/>
      <c r="AG238" s="248"/>
      <c r="AH238" s="248"/>
      <c r="AI238" s="248"/>
      <c r="AJ238" s="248"/>
      <c r="AK238" s="248"/>
      <c r="AL238" s="248"/>
      <c r="AM238" s="248"/>
    </row>
    <row r="239" spans="1:39">
      <c r="A239" s="965" t="s">
        <v>32</v>
      </c>
      <c r="B239" s="966">
        <v>25</v>
      </c>
      <c r="C239" s="914" t="s">
        <v>61</v>
      </c>
      <c r="D239" s="627" t="s">
        <v>313</v>
      </c>
      <c r="E239" s="226" t="s">
        <v>37</v>
      </c>
      <c r="F239" s="226" t="s">
        <v>36</v>
      </c>
      <c r="G239" s="226" t="s">
        <v>37</v>
      </c>
      <c r="H239" s="226" t="s">
        <v>37</v>
      </c>
      <c r="I239" s="226" t="s">
        <v>35</v>
      </c>
      <c r="J239" s="217" t="s">
        <v>61</v>
      </c>
      <c r="K239" s="528"/>
      <c r="L239" s="217" t="s">
        <v>61</v>
      </c>
      <c r="M239" s="217" t="s">
        <v>61</v>
      </c>
      <c r="N239" s="217" t="s">
        <v>61</v>
      </c>
      <c r="O239" s="217" t="s">
        <v>61</v>
      </c>
      <c r="P239" s="217" t="s">
        <v>61</v>
      </c>
      <c r="Q239" s="217" t="s">
        <v>61</v>
      </c>
      <c r="R239" s="217" t="s">
        <v>61</v>
      </c>
      <c r="S239" s="217" t="s">
        <v>61</v>
      </c>
      <c r="T239" s="217" t="s">
        <v>61</v>
      </c>
      <c r="U239" s="217" t="s">
        <v>61</v>
      </c>
      <c r="V239" s="217" t="s">
        <v>61</v>
      </c>
      <c r="W239" s="226" t="s">
        <v>61</v>
      </c>
      <c r="X239" s="226" t="s">
        <v>61</v>
      </c>
      <c r="Y239" s="226" t="s">
        <v>61</v>
      </c>
      <c r="Z239" s="226" t="s">
        <v>61</v>
      </c>
      <c r="AA239" s="248"/>
      <c r="AB239" s="248"/>
      <c r="AC239" s="248"/>
      <c r="AD239" s="248"/>
      <c r="AE239" s="248"/>
      <c r="AF239" s="248"/>
      <c r="AG239" s="248"/>
      <c r="AH239" s="248"/>
      <c r="AI239" s="248"/>
      <c r="AJ239" s="248"/>
      <c r="AK239" s="248"/>
      <c r="AL239" s="248"/>
      <c r="AM239" s="248"/>
    </row>
    <row r="240" spans="1:39">
      <c r="A240" s="517" t="s">
        <v>55</v>
      </c>
      <c r="B240" s="217">
        <v>26</v>
      </c>
      <c r="C240" s="914" t="s">
        <v>61</v>
      </c>
      <c r="D240" s="517" t="s">
        <v>314</v>
      </c>
      <c r="E240" s="217" t="s">
        <v>37</v>
      </c>
      <c r="F240" s="217" t="s">
        <v>36</v>
      </c>
      <c r="G240" s="217" t="s">
        <v>37</v>
      </c>
      <c r="H240" s="217" t="s">
        <v>35</v>
      </c>
      <c r="I240" s="217" t="s">
        <v>35</v>
      </c>
      <c r="J240" s="217" t="s">
        <v>61</v>
      </c>
      <c r="K240" s="528"/>
      <c r="L240" s="217" t="s">
        <v>61</v>
      </c>
      <c r="M240" s="217" t="s">
        <v>61</v>
      </c>
      <c r="N240" s="217" t="s">
        <v>61</v>
      </c>
      <c r="O240" s="217" t="s">
        <v>61</v>
      </c>
      <c r="P240" s="217" t="s">
        <v>61</v>
      </c>
      <c r="Q240" s="217" t="s">
        <v>61</v>
      </c>
      <c r="R240" s="217" t="s">
        <v>61</v>
      </c>
      <c r="S240" s="217" t="s">
        <v>61</v>
      </c>
      <c r="T240" s="217" t="s">
        <v>61</v>
      </c>
      <c r="U240" s="217" t="s">
        <v>61</v>
      </c>
      <c r="V240" s="217" t="s">
        <v>61</v>
      </c>
      <c r="W240" s="226" t="s">
        <v>61</v>
      </c>
      <c r="X240" s="226" t="s">
        <v>61</v>
      </c>
      <c r="Y240" s="226" t="s">
        <v>61</v>
      </c>
      <c r="Z240" s="226" t="s">
        <v>61</v>
      </c>
      <c r="AA240" s="248"/>
      <c r="AB240" s="248"/>
      <c r="AC240" s="248"/>
      <c r="AD240" s="248"/>
      <c r="AE240" s="248"/>
      <c r="AF240" s="248"/>
      <c r="AG240" s="248"/>
      <c r="AH240" s="248"/>
      <c r="AI240" s="248"/>
      <c r="AJ240" s="248"/>
      <c r="AK240" s="248"/>
      <c r="AL240" s="248"/>
      <c r="AM240" s="248"/>
    </row>
    <row r="241" spans="1:39">
      <c r="A241" s="865" t="s">
        <v>315</v>
      </c>
      <c r="B241" s="866"/>
      <c r="C241" s="866"/>
      <c r="D241" s="866"/>
      <c r="E241" s="866"/>
      <c r="F241" s="866"/>
      <c r="G241" s="866"/>
      <c r="H241" s="866"/>
      <c r="I241" s="866"/>
      <c r="J241" s="866"/>
      <c r="K241" s="867"/>
      <c r="L241" s="866"/>
      <c r="M241" s="866"/>
      <c r="N241" s="866"/>
      <c r="O241" s="866"/>
      <c r="P241" s="866"/>
      <c r="Q241" s="866"/>
      <c r="R241" s="866"/>
      <c r="S241" s="866"/>
      <c r="T241" s="866"/>
      <c r="U241" s="866"/>
      <c r="V241" s="866"/>
      <c r="W241" s="868"/>
      <c r="X241" s="868"/>
      <c r="Y241" s="868"/>
      <c r="Z241" s="868"/>
    </row>
    <row r="242" spans="1:39" s="155" customFormat="1">
      <c r="A242" s="1218" t="s">
        <v>1</v>
      </c>
      <c r="B242" s="1218"/>
      <c r="C242" s="1218"/>
      <c r="D242" s="1218"/>
      <c r="E242" s="1218"/>
      <c r="F242" s="1218"/>
      <c r="G242" s="1218"/>
      <c r="H242" s="1219" t="s">
        <v>2</v>
      </c>
      <c r="I242" s="1219"/>
      <c r="J242" s="1219"/>
      <c r="K242" s="1219"/>
      <c r="L242" s="1219"/>
      <c r="M242" s="1219"/>
      <c r="N242" s="1219"/>
      <c r="O242" s="1219"/>
      <c r="P242" s="1219"/>
      <c r="Q242" s="1219"/>
      <c r="R242" s="1219"/>
      <c r="S242" s="1219"/>
      <c r="T242" s="1219"/>
      <c r="U242" s="1219"/>
      <c r="V242" s="1219"/>
      <c r="W242" s="156"/>
      <c r="X242" s="157"/>
      <c r="Y242" s="157"/>
      <c r="Z242" s="157"/>
    </row>
    <row r="243" spans="1:39">
      <c r="A243" s="1229" t="s">
        <v>3</v>
      </c>
      <c r="B243" s="1229"/>
      <c r="C243" s="1229"/>
      <c r="D243" s="1230"/>
      <c r="E243" s="1220" t="s">
        <v>4</v>
      </c>
      <c r="F243" s="1220"/>
      <c r="G243" s="1220"/>
      <c r="H243" s="1220"/>
      <c r="I243" s="1220"/>
      <c r="J243" s="1220"/>
      <c r="K243" s="870"/>
      <c r="L243" s="567"/>
      <c r="M243" s="567"/>
      <c r="N243" s="1221" t="s">
        <v>5</v>
      </c>
      <c r="O243" s="1221"/>
      <c r="P243" s="1221"/>
      <c r="Q243" s="1221"/>
      <c r="R243" s="1221"/>
      <c r="S243" s="1222" t="s">
        <v>6</v>
      </c>
      <c r="T243" s="1222"/>
      <c r="U243" s="1222"/>
      <c r="V243" s="1222"/>
      <c r="W243" s="1222"/>
      <c r="X243" s="1222"/>
      <c r="Y243" s="1222"/>
      <c r="Z243" s="158" t="s">
        <v>7</v>
      </c>
    </row>
    <row r="244" spans="1:39" ht="36" customHeight="1">
      <c r="A244" s="1223" t="s">
        <v>8</v>
      </c>
      <c r="B244" s="1225" t="s">
        <v>9</v>
      </c>
      <c r="C244" s="1227" t="s">
        <v>10</v>
      </c>
      <c r="D244" s="1225" t="s">
        <v>11</v>
      </c>
      <c r="E244" s="1220"/>
      <c r="F244" s="1220"/>
      <c r="G244" s="1220"/>
      <c r="H244" s="1220"/>
      <c r="I244" s="1220"/>
      <c r="J244" s="1220"/>
      <c r="K244" s="870"/>
      <c r="L244" s="570" t="s">
        <v>13</v>
      </c>
      <c r="M244" s="570" t="s">
        <v>14</v>
      </c>
      <c r="N244" s="180" t="s">
        <v>15</v>
      </c>
      <c r="O244" s="180" t="s">
        <v>16</v>
      </c>
      <c r="P244" s="180" t="s">
        <v>17</v>
      </c>
      <c r="Q244" s="180" t="s">
        <v>18</v>
      </c>
      <c r="R244" s="180" t="s">
        <v>19</v>
      </c>
      <c r="S244" s="181" t="s">
        <v>20</v>
      </c>
      <c r="T244" s="182" t="s">
        <v>21</v>
      </c>
      <c r="U244" s="182" t="s">
        <v>22</v>
      </c>
      <c r="V244" s="569" t="s">
        <v>23</v>
      </c>
      <c r="W244" s="159" t="s">
        <v>24</v>
      </c>
      <c r="X244" s="159" t="s">
        <v>25</v>
      </c>
      <c r="Y244" s="879" t="s">
        <v>26</v>
      </c>
      <c r="Z244" s="158"/>
    </row>
    <row r="245" spans="1:39" ht="18.75" customHeight="1">
      <c r="A245" s="1224"/>
      <c r="B245" s="1226"/>
      <c r="C245" s="1228"/>
      <c r="D245" s="1225"/>
      <c r="E245" s="869" t="s">
        <v>27</v>
      </c>
      <c r="F245" s="869" t="s">
        <v>28</v>
      </c>
      <c r="G245" s="869" t="s">
        <v>29</v>
      </c>
      <c r="H245" s="869" t="s">
        <v>30</v>
      </c>
      <c r="I245" s="869" t="s">
        <v>31</v>
      </c>
      <c r="J245" s="869" t="s">
        <v>19</v>
      </c>
      <c r="K245" s="870"/>
      <c r="L245" s="569"/>
      <c r="M245" s="569"/>
      <c r="N245" s="180"/>
      <c r="O245" s="180"/>
      <c r="P245" s="180"/>
      <c r="Q245" s="180"/>
      <c r="R245" s="180"/>
      <c r="S245" s="181"/>
      <c r="T245" s="182"/>
      <c r="U245" s="182"/>
      <c r="V245" s="569"/>
      <c r="W245" s="159"/>
      <c r="X245" s="159"/>
      <c r="Y245" s="879"/>
      <c r="Z245" s="158"/>
    </row>
    <row r="246" spans="1:39" s="645" customFormat="1" ht="18.75" customHeight="1">
      <c r="A246" s="975" t="s">
        <v>61</v>
      </c>
      <c r="B246" s="976" t="s">
        <v>228</v>
      </c>
      <c r="C246" s="600" t="s">
        <v>61</v>
      </c>
      <c r="D246" s="236" t="s">
        <v>316</v>
      </c>
      <c r="E246" s="977" t="s">
        <v>61</v>
      </c>
      <c r="F246" s="229" t="s">
        <v>61</v>
      </c>
      <c r="G246" s="229" t="s">
        <v>61</v>
      </c>
      <c r="H246" s="229" t="s">
        <v>61</v>
      </c>
      <c r="I246" s="229" t="s">
        <v>61</v>
      </c>
      <c r="J246" s="229" t="s">
        <v>61</v>
      </c>
      <c r="K246" s="978"/>
      <c r="L246" s="228" t="s">
        <v>61</v>
      </c>
      <c r="M246" s="228" t="s">
        <v>53</v>
      </c>
      <c r="N246" s="228" t="s">
        <v>53</v>
      </c>
      <c r="O246" s="228" t="s">
        <v>53</v>
      </c>
      <c r="P246" s="228" t="s">
        <v>53</v>
      </c>
      <c r="Q246" s="228" t="s">
        <v>61</v>
      </c>
      <c r="R246" s="228" t="s">
        <v>61</v>
      </c>
      <c r="S246" s="228" t="s">
        <v>61</v>
      </c>
      <c r="T246" s="229" t="s">
        <v>61</v>
      </c>
      <c r="U246" s="229" t="s">
        <v>61</v>
      </c>
      <c r="V246" s="228" t="s">
        <v>61</v>
      </c>
      <c r="W246" s="230" t="s">
        <v>61</v>
      </c>
      <c r="X246" s="230" t="s">
        <v>61</v>
      </c>
      <c r="Y246" s="230" t="s">
        <v>61</v>
      </c>
      <c r="Z246" s="230" t="s">
        <v>61</v>
      </c>
      <c r="AA246" s="932" t="s">
        <v>61</v>
      </c>
      <c r="AB246" s="932" t="s">
        <v>61</v>
      </c>
      <c r="AC246" s="932" t="s">
        <v>61</v>
      </c>
      <c r="AD246" s="932" t="s">
        <v>61</v>
      </c>
      <c r="AE246" s="932" t="s">
        <v>61</v>
      </c>
      <c r="AF246" s="932" t="s">
        <v>61</v>
      </c>
      <c r="AG246" s="932" t="s">
        <v>61</v>
      </c>
      <c r="AH246" s="932" t="s">
        <v>61</v>
      </c>
      <c r="AI246" s="932" t="s">
        <v>61</v>
      </c>
      <c r="AJ246" s="932" t="s">
        <v>61</v>
      </c>
      <c r="AK246" s="932" t="s">
        <v>61</v>
      </c>
      <c r="AL246" s="932" t="s">
        <v>61</v>
      </c>
      <c r="AM246" s="932" t="s">
        <v>61</v>
      </c>
    </row>
    <row r="247" spans="1:39" s="645" customFormat="1" ht="18.75" customHeight="1">
      <c r="A247" s="979" t="s">
        <v>61</v>
      </c>
      <c r="B247" s="980" t="s">
        <v>228</v>
      </c>
      <c r="C247" s="967" t="s">
        <v>61</v>
      </c>
      <c r="D247" s="219" t="s">
        <v>317</v>
      </c>
      <c r="E247" s="936"/>
      <c r="F247" s="1179" t="s">
        <v>61</v>
      </c>
      <c r="G247" s="534" t="s">
        <v>61</v>
      </c>
      <c r="H247" s="534" t="s">
        <v>61</v>
      </c>
      <c r="I247" s="534" t="s">
        <v>61</v>
      </c>
      <c r="J247" s="234" t="s">
        <v>61</v>
      </c>
      <c r="K247" s="981"/>
      <c r="L247" s="233" t="s">
        <v>61</v>
      </c>
      <c r="M247" s="233" t="s">
        <v>61</v>
      </c>
      <c r="N247" s="217" t="s">
        <v>53</v>
      </c>
      <c r="O247" s="217" t="s">
        <v>53</v>
      </c>
      <c r="P247" s="217" t="s">
        <v>53</v>
      </c>
      <c r="Q247" s="233" t="s">
        <v>61</v>
      </c>
      <c r="R247" s="233" t="s">
        <v>61</v>
      </c>
      <c r="S247" s="233" t="s">
        <v>61</v>
      </c>
      <c r="T247" s="234" t="s">
        <v>61</v>
      </c>
      <c r="U247" s="234" t="s">
        <v>61</v>
      </c>
      <c r="V247" s="233" t="s">
        <v>61</v>
      </c>
      <c r="W247" s="235" t="s">
        <v>61</v>
      </c>
      <c r="X247" s="235" t="s">
        <v>61</v>
      </c>
      <c r="Y247" s="235" t="s">
        <v>61</v>
      </c>
      <c r="Z247" s="224" t="s">
        <v>318</v>
      </c>
      <c r="AA247" s="932" t="s">
        <v>61</v>
      </c>
      <c r="AB247" s="932" t="s">
        <v>61</v>
      </c>
      <c r="AC247" s="932" t="s">
        <v>61</v>
      </c>
      <c r="AD247" s="932" t="s">
        <v>61</v>
      </c>
      <c r="AE247" s="932" t="s">
        <v>61</v>
      </c>
      <c r="AF247" s="932" t="s">
        <v>61</v>
      </c>
      <c r="AG247" s="932" t="s">
        <v>61</v>
      </c>
      <c r="AH247" s="932" t="s">
        <v>61</v>
      </c>
      <c r="AI247" s="932" t="s">
        <v>61</v>
      </c>
      <c r="AJ247" s="932" t="s">
        <v>61</v>
      </c>
      <c r="AK247" s="932" t="s">
        <v>61</v>
      </c>
      <c r="AL247" s="932" t="s">
        <v>61</v>
      </c>
      <c r="AM247" s="932" t="s">
        <v>61</v>
      </c>
    </row>
    <row r="248" spans="1:39" s="645" customFormat="1" ht="18.75" customHeight="1">
      <c r="A248" s="979"/>
      <c r="B248" s="980"/>
      <c r="C248" s="967"/>
      <c r="D248" s="604" t="s">
        <v>232</v>
      </c>
      <c r="E248" s="1159"/>
      <c r="F248" s="599"/>
      <c r="G248" s="534"/>
      <c r="H248" s="534"/>
      <c r="I248" s="534"/>
      <c r="J248" s="234"/>
      <c r="K248" s="981"/>
      <c r="L248" s="233"/>
      <c r="M248" s="233"/>
      <c r="N248" s="217" t="s">
        <v>53</v>
      </c>
      <c r="O248" s="217" t="s">
        <v>53</v>
      </c>
      <c r="P248" s="217" t="s">
        <v>53</v>
      </c>
      <c r="Q248" s="233"/>
      <c r="R248" s="233"/>
      <c r="S248" s="233"/>
      <c r="T248" s="234"/>
      <c r="U248" s="234"/>
      <c r="V248" s="233"/>
      <c r="W248" s="235"/>
      <c r="X248" s="235"/>
      <c r="Y248" s="235"/>
      <c r="Z248" s="224" t="s">
        <v>233</v>
      </c>
      <c r="AA248" s="932"/>
      <c r="AB248" s="932"/>
      <c r="AC248" s="932"/>
      <c r="AD248" s="932"/>
      <c r="AE248" s="932"/>
      <c r="AF248" s="932"/>
      <c r="AG248" s="932"/>
      <c r="AH248" s="932"/>
      <c r="AI248" s="932"/>
      <c r="AJ248" s="932"/>
      <c r="AK248" s="932"/>
      <c r="AL248" s="932"/>
      <c r="AM248" s="932"/>
    </row>
    <row r="249" spans="1:39" s="645" customFormat="1" ht="18.75" customHeight="1">
      <c r="A249" s="979"/>
      <c r="B249" s="980"/>
      <c r="C249" s="967"/>
      <c r="D249" s="604" t="s">
        <v>234</v>
      </c>
      <c r="E249" s="558"/>
      <c r="F249" s="534"/>
      <c r="G249" s="534"/>
      <c r="H249" s="534"/>
      <c r="I249" s="534"/>
      <c r="J249" s="234"/>
      <c r="K249" s="981"/>
      <c r="L249" s="233"/>
      <c r="M249" s="233"/>
      <c r="N249" s="217" t="s">
        <v>53</v>
      </c>
      <c r="O249" s="217" t="s">
        <v>53</v>
      </c>
      <c r="P249" s="217" t="s">
        <v>53</v>
      </c>
      <c r="Q249" s="233"/>
      <c r="R249" s="233"/>
      <c r="S249" s="233"/>
      <c r="T249" s="234"/>
      <c r="U249" s="234"/>
      <c r="V249" s="233"/>
      <c r="W249" s="235"/>
      <c r="X249" s="235"/>
      <c r="Y249" s="235"/>
      <c r="Z249" s="224" t="s">
        <v>233</v>
      </c>
      <c r="AA249" s="932"/>
      <c r="AB249" s="932"/>
      <c r="AC249" s="932"/>
      <c r="AD249" s="932"/>
      <c r="AE249" s="932"/>
      <c r="AF249" s="932"/>
      <c r="AG249" s="932"/>
      <c r="AH249" s="932"/>
      <c r="AI249" s="932"/>
      <c r="AJ249" s="932"/>
      <c r="AK249" s="932"/>
      <c r="AL249" s="932"/>
      <c r="AM249" s="932"/>
    </row>
    <row r="250" spans="1:39" s="645" customFormat="1" ht="24.75" customHeight="1">
      <c r="A250" s="979" t="s">
        <v>61</v>
      </c>
      <c r="B250" s="980" t="s">
        <v>61</v>
      </c>
      <c r="C250" s="967" t="s">
        <v>61</v>
      </c>
      <c r="D250" s="982" t="s">
        <v>319</v>
      </c>
      <c r="E250" s="1180" t="s">
        <v>35</v>
      </c>
      <c r="F250" s="983" t="s">
        <v>36</v>
      </c>
      <c r="G250" s="983" t="s">
        <v>37</v>
      </c>
      <c r="H250" s="983" t="s">
        <v>35</v>
      </c>
      <c r="I250" s="983" t="s">
        <v>35</v>
      </c>
      <c r="J250" s="234" t="s">
        <v>61</v>
      </c>
      <c r="K250" s="981"/>
      <c r="L250" s="233" t="s">
        <v>61</v>
      </c>
      <c r="M250" s="233" t="s">
        <v>61</v>
      </c>
      <c r="N250" s="233" t="s">
        <v>61</v>
      </c>
      <c r="O250" s="233" t="s">
        <v>61</v>
      </c>
      <c r="P250" s="233" t="s">
        <v>61</v>
      </c>
      <c r="Q250" s="233" t="s">
        <v>61</v>
      </c>
      <c r="R250" s="233" t="s">
        <v>61</v>
      </c>
      <c r="S250" s="233" t="s">
        <v>61</v>
      </c>
      <c r="T250" s="234" t="s">
        <v>61</v>
      </c>
      <c r="U250" s="234" t="s">
        <v>61</v>
      </c>
      <c r="V250" s="233" t="s">
        <v>61</v>
      </c>
      <c r="W250" s="235" t="s">
        <v>61</v>
      </c>
      <c r="X250" s="235" t="s">
        <v>61</v>
      </c>
      <c r="Y250" s="235" t="s">
        <v>61</v>
      </c>
      <c r="Z250" s="235" t="s">
        <v>61</v>
      </c>
      <c r="AA250" s="932" t="s">
        <v>61</v>
      </c>
      <c r="AB250" s="932" t="s">
        <v>61</v>
      </c>
      <c r="AC250" s="932" t="s">
        <v>61</v>
      </c>
      <c r="AD250" s="932" t="s">
        <v>61</v>
      </c>
      <c r="AE250" s="932" t="s">
        <v>61</v>
      </c>
      <c r="AF250" s="932" t="s">
        <v>61</v>
      </c>
      <c r="AG250" s="932" t="s">
        <v>61</v>
      </c>
      <c r="AH250" s="932" t="s">
        <v>61</v>
      </c>
      <c r="AI250" s="932" t="s">
        <v>61</v>
      </c>
      <c r="AJ250" s="932" t="s">
        <v>61</v>
      </c>
      <c r="AK250" s="932" t="s">
        <v>61</v>
      </c>
      <c r="AL250" s="932" t="s">
        <v>61</v>
      </c>
      <c r="AM250" s="932" t="s">
        <v>61</v>
      </c>
    </row>
    <row r="251" spans="1:39">
      <c r="A251" s="984" t="s">
        <v>32</v>
      </c>
      <c r="B251" s="966">
        <v>2</v>
      </c>
      <c r="C251" s="215" t="s">
        <v>61</v>
      </c>
      <c r="D251" s="983" t="s">
        <v>182</v>
      </c>
      <c r="E251" s="932" t="s">
        <v>45</v>
      </c>
      <c r="F251" s="985" t="s">
        <v>36</v>
      </c>
      <c r="G251" s="983" t="s">
        <v>37</v>
      </c>
      <c r="H251" s="983" t="s">
        <v>45</v>
      </c>
      <c r="I251" s="983" t="s">
        <v>35</v>
      </c>
      <c r="J251" s="234" t="s">
        <v>61</v>
      </c>
      <c r="K251" s="981"/>
      <c r="L251" s="233" t="s">
        <v>61</v>
      </c>
      <c r="M251" s="233" t="s">
        <v>61</v>
      </c>
      <c r="N251" s="233" t="s">
        <v>61</v>
      </c>
      <c r="O251" s="233" t="s">
        <v>61</v>
      </c>
      <c r="P251" s="233" t="s">
        <v>61</v>
      </c>
      <c r="Q251" s="233" t="s">
        <v>61</v>
      </c>
      <c r="R251" s="233" t="s">
        <v>61</v>
      </c>
      <c r="S251" s="233" t="s">
        <v>61</v>
      </c>
      <c r="T251" s="234" t="s">
        <v>61</v>
      </c>
      <c r="U251" s="234" t="s">
        <v>61</v>
      </c>
      <c r="V251" s="233" t="s">
        <v>61</v>
      </c>
      <c r="W251" s="235" t="s">
        <v>61</v>
      </c>
      <c r="X251" s="235" t="s">
        <v>61</v>
      </c>
      <c r="Y251" s="235" t="s">
        <v>61</v>
      </c>
      <c r="Z251" s="235" t="s">
        <v>61</v>
      </c>
      <c r="AA251" s="932" t="s">
        <v>61</v>
      </c>
      <c r="AB251" s="932" t="s">
        <v>61</v>
      </c>
      <c r="AC251" s="932" t="s">
        <v>61</v>
      </c>
      <c r="AD251" s="932" t="s">
        <v>61</v>
      </c>
      <c r="AE251" s="932" t="s">
        <v>61</v>
      </c>
      <c r="AF251" s="932" t="s">
        <v>61</v>
      </c>
      <c r="AG251" s="932" t="s">
        <v>61</v>
      </c>
      <c r="AH251" s="932" t="s">
        <v>61</v>
      </c>
      <c r="AI251" s="932" t="s">
        <v>61</v>
      </c>
      <c r="AJ251" s="932" t="s">
        <v>61</v>
      </c>
      <c r="AK251" s="932" t="s">
        <v>61</v>
      </c>
      <c r="AL251" s="932" t="s">
        <v>61</v>
      </c>
      <c r="AM251" s="932" t="s">
        <v>61</v>
      </c>
    </row>
    <row r="252" spans="1:39" s="974" customFormat="1">
      <c r="A252" s="965" t="s">
        <v>57</v>
      </c>
      <c r="B252" s="897">
        <v>4</v>
      </c>
      <c r="C252" s="217" t="s">
        <v>61</v>
      </c>
      <c r="D252" s="217" t="s">
        <v>320</v>
      </c>
      <c r="E252" s="222" t="s">
        <v>37</v>
      </c>
      <c r="F252" s="217" t="s">
        <v>36</v>
      </c>
      <c r="G252" s="217" t="s">
        <v>37</v>
      </c>
      <c r="H252" s="217" t="s">
        <v>52</v>
      </c>
      <c r="I252" s="217" t="s">
        <v>37</v>
      </c>
      <c r="J252" s="217" t="s">
        <v>61</v>
      </c>
      <c r="K252" s="528"/>
      <c r="L252" s="217" t="s">
        <v>61</v>
      </c>
      <c r="M252" s="217" t="s">
        <v>53</v>
      </c>
      <c r="N252" s="217" t="s">
        <v>53</v>
      </c>
      <c r="O252" s="217" t="s">
        <v>53</v>
      </c>
      <c r="P252" s="217" t="s">
        <v>53</v>
      </c>
      <c r="Q252" s="217" t="s">
        <v>61</v>
      </c>
      <c r="R252" s="217" t="s">
        <v>61</v>
      </c>
      <c r="S252" s="217" t="s">
        <v>61</v>
      </c>
      <c r="T252" s="217" t="s">
        <v>61</v>
      </c>
      <c r="U252" s="217" t="s">
        <v>61</v>
      </c>
      <c r="V252" s="217" t="s">
        <v>61</v>
      </c>
      <c r="W252" s="226" t="s">
        <v>61</v>
      </c>
      <c r="X252" s="226" t="s">
        <v>61</v>
      </c>
      <c r="Y252" s="226" t="s">
        <v>61</v>
      </c>
      <c r="Z252" s="226" t="s">
        <v>61</v>
      </c>
      <c r="AA252" s="248"/>
      <c r="AB252" s="248"/>
      <c r="AC252" s="248"/>
      <c r="AD252" s="248"/>
      <c r="AE252" s="248"/>
      <c r="AF252" s="248"/>
      <c r="AG252" s="248"/>
      <c r="AH252" s="248"/>
      <c r="AI252" s="248"/>
      <c r="AJ252" s="248"/>
      <c r="AK252" s="248"/>
      <c r="AL252" s="248"/>
      <c r="AM252" s="248"/>
    </row>
    <row r="253" spans="1:39" s="974" customFormat="1">
      <c r="A253" s="934" t="s">
        <v>55</v>
      </c>
      <c r="B253" s="217">
        <v>10</v>
      </c>
      <c r="C253" s="217"/>
      <c r="D253" s="217" t="s">
        <v>321</v>
      </c>
      <c r="E253" s="217"/>
      <c r="F253" s="217"/>
      <c r="G253" s="217"/>
      <c r="H253" s="217"/>
      <c r="I253" s="217"/>
      <c r="J253" s="217"/>
      <c r="K253" s="528"/>
      <c r="L253" s="217"/>
      <c r="M253" s="217"/>
      <c r="N253" s="217" t="s">
        <v>53</v>
      </c>
      <c r="O253" s="217" t="s">
        <v>53</v>
      </c>
      <c r="P253" s="217" t="s">
        <v>53</v>
      </c>
      <c r="Q253" s="217"/>
      <c r="R253" s="217"/>
      <c r="S253" s="217"/>
      <c r="T253" s="217"/>
      <c r="U253" s="217"/>
      <c r="V253" s="217"/>
      <c r="W253" s="904"/>
      <c r="X253" s="226"/>
      <c r="Y253" s="226"/>
      <c r="Z253" s="226"/>
      <c r="AA253" s="248"/>
      <c r="AB253" s="248"/>
      <c r="AC253" s="248"/>
      <c r="AD253" s="248"/>
      <c r="AE253" s="248"/>
      <c r="AF253" s="248"/>
      <c r="AG253" s="248"/>
      <c r="AH253" s="248"/>
      <c r="AI253" s="248"/>
      <c r="AJ253" s="248"/>
      <c r="AK253" s="248"/>
      <c r="AL253" s="248"/>
      <c r="AM253" s="248"/>
    </row>
    <row r="254" spans="1:39" s="974" customFormat="1">
      <c r="A254" s="964" t="s">
        <v>41</v>
      </c>
      <c r="B254" s="897">
        <v>12</v>
      </c>
      <c r="C254" s="217" t="s">
        <v>61</v>
      </c>
      <c r="D254" s="217" t="s">
        <v>322</v>
      </c>
      <c r="E254" s="215" t="s">
        <v>45</v>
      </c>
      <c r="F254" s="215" t="s">
        <v>36</v>
      </c>
      <c r="G254" s="215" t="s">
        <v>35</v>
      </c>
      <c r="H254" s="215" t="s">
        <v>35</v>
      </c>
      <c r="I254" s="215" t="s">
        <v>35</v>
      </c>
      <c r="J254" s="220" t="s">
        <v>61</v>
      </c>
      <c r="K254" s="530"/>
      <c r="L254" s="217" t="s">
        <v>61</v>
      </c>
      <c r="M254" s="217" t="s">
        <v>61</v>
      </c>
      <c r="N254" s="217" t="s">
        <v>61</v>
      </c>
      <c r="O254" s="217" t="s">
        <v>61</v>
      </c>
      <c r="P254" s="217" t="s">
        <v>61</v>
      </c>
      <c r="Q254" s="217" t="s">
        <v>61</v>
      </c>
      <c r="R254" s="217" t="s">
        <v>53</v>
      </c>
      <c r="S254" s="217" t="s">
        <v>61</v>
      </c>
      <c r="T254" s="217" t="s">
        <v>61</v>
      </c>
      <c r="U254" s="217" t="s">
        <v>61</v>
      </c>
      <c r="V254" s="217" t="s">
        <v>61</v>
      </c>
      <c r="W254" s="904" t="s">
        <v>61</v>
      </c>
      <c r="X254" s="226" t="s">
        <v>61</v>
      </c>
      <c r="Y254" s="226" t="s">
        <v>61</v>
      </c>
      <c r="Z254" s="226" t="s">
        <v>61</v>
      </c>
      <c r="AA254" s="248"/>
      <c r="AB254" s="248"/>
      <c r="AC254" s="248"/>
      <c r="AD254" s="248"/>
      <c r="AE254" s="248"/>
      <c r="AF254" s="248"/>
      <c r="AG254" s="248"/>
      <c r="AH254" s="248"/>
      <c r="AI254" s="248"/>
      <c r="AJ254" s="248"/>
      <c r="AK254" s="248"/>
      <c r="AL254" s="248"/>
      <c r="AM254" s="248"/>
    </row>
    <row r="255" spans="1:39" s="974" customFormat="1">
      <c r="A255" s="517" t="s">
        <v>60</v>
      </c>
      <c r="B255" s="217">
        <v>15</v>
      </c>
      <c r="C255" s="217" t="s">
        <v>61</v>
      </c>
      <c r="D255" s="217" t="s">
        <v>323</v>
      </c>
      <c r="E255" s="215" t="s">
        <v>45</v>
      </c>
      <c r="F255" s="215" t="s">
        <v>36</v>
      </c>
      <c r="G255" s="215" t="s">
        <v>35</v>
      </c>
      <c r="H255" s="215" t="s">
        <v>35</v>
      </c>
      <c r="I255" s="215" t="s">
        <v>35</v>
      </c>
      <c r="J255" s="220" t="s">
        <v>61</v>
      </c>
      <c r="K255" s="530"/>
      <c r="L255" s="217" t="s">
        <v>61</v>
      </c>
      <c r="M255" s="217" t="s">
        <v>61</v>
      </c>
      <c r="N255" s="217" t="s">
        <v>53</v>
      </c>
      <c r="O255" s="217" t="s">
        <v>61</v>
      </c>
      <c r="P255" s="217" t="s">
        <v>61</v>
      </c>
      <c r="Q255" s="217" t="s">
        <v>53</v>
      </c>
      <c r="R255" s="217" t="s">
        <v>61</v>
      </c>
      <c r="S255" s="217" t="s">
        <v>61</v>
      </c>
      <c r="T255" s="217" t="s">
        <v>53</v>
      </c>
      <c r="U255" s="217" t="s">
        <v>53</v>
      </c>
      <c r="V255" s="217" t="s">
        <v>61</v>
      </c>
      <c r="W255" s="968" t="s">
        <v>61</v>
      </c>
      <c r="X255" s="226" t="s">
        <v>61</v>
      </c>
      <c r="Y255" s="226" t="s">
        <v>61</v>
      </c>
      <c r="Z255" s="226" t="s">
        <v>61</v>
      </c>
      <c r="AA255" s="248"/>
      <c r="AB255" s="248"/>
      <c r="AC255" s="248"/>
      <c r="AD255" s="248"/>
      <c r="AE255" s="248"/>
      <c r="AF255" s="248"/>
      <c r="AG255" s="248"/>
      <c r="AH255" s="248"/>
      <c r="AI255" s="248"/>
      <c r="AJ255" s="248"/>
      <c r="AK255" s="248"/>
      <c r="AL255" s="248"/>
      <c r="AM255" s="248"/>
    </row>
    <row r="256" spans="1:39" s="974" customFormat="1">
      <c r="A256" s="517"/>
      <c r="B256" s="217"/>
      <c r="C256" s="217"/>
      <c r="D256" s="217" t="s">
        <v>324</v>
      </c>
      <c r="E256" s="215"/>
      <c r="F256" s="215"/>
      <c r="G256" s="215"/>
      <c r="H256" s="215"/>
      <c r="I256" s="215"/>
      <c r="J256" s="220"/>
      <c r="K256" s="530"/>
      <c r="L256" s="217"/>
      <c r="M256" s="217"/>
      <c r="N256" s="217" t="s">
        <v>53</v>
      </c>
      <c r="O256" s="217" t="s">
        <v>53</v>
      </c>
      <c r="P256" s="217" t="s">
        <v>53</v>
      </c>
      <c r="Q256" s="217"/>
      <c r="R256" s="217"/>
      <c r="S256" s="217"/>
      <c r="T256" s="217"/>
      <c r="U256" s="217"/>
      <c r="V256" s="217"/>
      <c r="W256" s="968"/>
      <c r="X256" s="226"/>
      <c r="Y256" s="226"/>
      <c r="Z256" s="226" t="s">
        <v>325</v>
      </c>
      <c r="AA256" s="248"/>
      <c r="AB256" s="248"/>
      <c r="AC256" s="248"/>
      <c r="AD256" s="248"/>
      <c r="AE256" s="248"/>
      <c r="AF256" s="248"/>
      <c r="AG256" s="248"/>
      <c r="AH256" s="248"/>
      <c r="AI256" s="248"/>
      <c r="AJ256" s="248"/>
      <c r="AK256" s="248"/>
      <c r="AL256" s="248"/>
      <c r="AM256" s="248"/>
    </row>
    <row r="257" spans="1:39" s="974" customFormat="1">
      <c r="A257" s="965" t="s">
        <v>326</v>
      </c>
      <c r="B257" s="966" t="s">
        <v>327</v>
      </c>
      <c r="C257" s="217" t="s">
        <v>40</v>
      </c>
      <c r="D257" s="226" t="s">
        <v>328</v>
      </c>
      <c r="E257" s="217" t="s">
        <v>35</v>
      </c>
      <c r="F257" s="217" t="s">
        <v>36</v>
      </c>
      <c r="G257" s="217" t="s">
        <v>37</v>
      </c>
      <c r="H257" s="217" t="s">
        <v>35</v>
      </c>
      <c r="I257" s="217" t="s">
        <v>35</v>
      </c>
      <c r="J257" s="217" t="s">
        <v>61</v>
      </c>
      <c r="K257" s="528"/>
      <c r="L257" s="217" t="s">
        <v>61</v>
      </c>
      <c r="M257" s="217" t="s">
        <v>53</v>
      </c>
      <c r="N257" s="217" t="s">
        <v>53</v>
      </c>
      <c r="O257" s="217" t="s">
        <v>53</v>
      </c>
      <c r="P257" s="217" t="s">
        <v>53</v>
      </c>
      <c r="Q257" s="217" t="s">
        <v>61</v>
      </c>
      <c r="R257" s="217" t="s">
        <v>61</v>
      </c>
      <c r="S257" s="217" t="s">
        <v>61</v>
      </c>
      <c r="T257" s="217" t="s">
        <v>53</v>
      </c>
      <c r="U257" s="217" t="s">
        <v>61</v>
      </c>
      <c r="V257" s="217" t="s">
        <v>61</v>
      </c>
      <c r="W257" s="940" t="s">
        <v>53</v>
      </c>
      <c r="X257" s="226" t="s">
        <v>61</v>
      </c>
      <c r="Y257" s="226" t="s">
        <v>61</v>
      </c>
      <c r="Z257" s="226" t="s">
        <v>61</v>
      </c>
      <c r="AA257" s="248"/>
      <c r="AB257" s="248"/>
      <c r="AC257" s="248"/>
      <c r="AD257" s="248"/>
      <c r="AE257" s="248"/>
      <c r="AF257" s="248"/>
      <c r="AG257" s="248"/>
      <c r="AH257" s="248"/>
      <c r="AI257" s="248"/>
      <c r="AJ257" s="248"/>
      <c r="AK257" s="248"/>
      <c r="AL257" s="248"/>
      <c r="AM257" s="248"/>
    </row>
    <row r="258" spans="1:39" s="974" customFormat="1">
      <c r="A258" s="517" t="s">
        <v>61</v>
      </c>
      <c r="B258" s="217" t="s">
        <v>61</v>
      </c>
      <c r="C258" s="217" t="s">
        <v>61</v>
      </c>
      <c r="D258" s="226" t="s">
        <v>329</v>
      </c>
      <c r="E258" s="217" t="s">
        <v>45</v>
      </c>
      <c r="F258" s="217" t="s">
        <v>36</v>
      </c>
      <c r="G258" s="217" t="s">
        <v>35</v>
      </c>
      <c r="H258" s="217" t="s">
        <v>37</v>
      </c>
      <c r="I258" s="217" t="s">
        <v>35</v>
      </c>
      <c r="J258" s="217" t="s">
        <v>61</v>
      </c>
      <c r="K258" s="528"/>
      <c r="L258" s="217" t="s">
        <v>61</v>
      </c>
      <c r="M258" s="217" t="s">
        <v>61</v>
      </c>
      <c r="N258" s="217" t="s">
        <v>61</v>
      </c>
      <c r="O258" s="217" t="s">
        <v>61</v>
      </c>
      <c r="P258" s="217" t="s">
        <v>61</v>
      </c>
      <c r="Q258" s="217" t="s">
        <v>61</v>
      </c>
      <c r="R258" s="217" t="s">
        <v>61</v>
      </c>
      <c r="S258" s="217" t="s">
        <v>61</v>
      </c>
      <c r="T258" s="217" t="s">
        <v>53</v>
      </c>
      <c r="U258" s="217" t="s">
        <v>61</v>
      </c>
      <c r="V258" s="217" t="s">
        <v>61</v>
      </c>
      <c r="W258" s="226" t="s">
        <v>61</v>
      </c>
      <c r="X258" s="226" t="s">
        <v>61</v>
      </c>
      <c r="Y258" s="226" t="s">
        <v>61</v>
      </c>
      <c r="Z258" s="226" t="s">
        <v>61</v>
      </c>
      <c r="AA258" s="248"/>
      <c r="AB258" s="248"/>
      <c r="AC258" s="248"/>
      <c r="AD258" s="248"/>
      <c r="AE258" s="248"/>
      <c r="AF258" s="248"/>
      <c r="AG258" s="248"/>
      <c r="AH258" s="248"/>
      <c r="AI258" s="248"/>
      <c r="AJ258" s="248"/>
      <c r="AK258" s="248"/>
      <c r="AL258" s="248"/>
      <c r="AM258" s="248"/>
    </row>
    <row r="259" spans="1:39">
      <c r="A259" s="517" t="s">
        <v>61</v>
      </c>
      <c r="B259" s="217" t="s">
        <v>61</v>
      </c>
      <c r="C259" s="217" t="s">
        <v>61</v>
      </c>
      <c r="D259" s="226" t="s">
        <v>330</v>
      </c>
      <c r="E259" s="594" t="s">
        <v>45</v>
      </c>
      <c r="F259" s="594" t="s">
        <v>36</v>
      </c>
      <c r="G259" s="594" t="s">
        <v>37</v>
      </c>
      <c r="H259" s="594" t="s">
        <v>52</v>
      </c>
      <c r="I259" s="594" t="s">
        <v>35</v>
      </c>
      <c r="J259" s="217" t="s">
        <v>61</v>
      </c>
      <c r="K259" s="528"/>
      <c r="L259" s="217" t="s">
        <v>61</v>
      </c>
      <c r="M259" s="217" t="s">
        <v>53</v>
      </c>
      <c r="N259" s="217" t="s">
        <v>53</v>
      </c>
      <c r="O259" s="217" t="s">
        <v>53</v>
      </c>
      <c r="P259" s="217" t="s">
        <v>53</v>
      </c>
      <c r="Q259" s="217" t="s">
        <v>53</v>
      </c>
      <c r="R259" s="217" t="s">
        <v>61</v>
      </c>
      <c r="S259" s="217" t="s">
        <v>61</v>
      </c>
      <c r="T259" s="217" t="s">
        <v>61</v>
      </c>
      <c r="U259" s="217" t="s">
        <v>61</v>
      </c>
      <c r="V259" s="217" t="s">
        <v>61</v>
      </c>
      <c r="W259" s="226" t="s">
        <v>61</v>
      </c>
      <c r="X259" s="226" t="s">
        <v>61</v>
      </c>
      <c r="Y259" s="226" t="s">
        <v>61</v>
      </c>
      <c r="Z259" s="226" t="s">
        <v>61</v>
      </c>
      <c r="AA259" s="248"/>
      <c r="AB259" s="248"/>
      <c r="AC259" s="248"/>
      <c r="AD259" s="248"/>
      <c r="AE259" s="248"/>
      <c r="AF259" s="248"/>
      <c r="AG259" s="248"/>
      <c r="AH259" s="248"/>
      <c r="AI259" s="248"/>
      <c r="AJ259" s="248"/>
      <c r="AK259" s="248"/>
      <c r="AL259" s="248"/>
      <c r="AM259" s="248"/>
    </row>
    <row r="260" spans="1:39">
      <c r="A260" s="517" t="s">
        <v>61</v>
      </c>
      <c r="B260" s="217" t="s">
        <v>40</v>
      </c>
      <c r="C260" s="217" t="s">
        <v>61</v>
      </c>
      <c r="D260" s="217" t="s">
        <v>331</v>
      </c>
      <c r="E260" s="217" t="s">
        <v>36</v>
      </c>
      <c r="F260" s="217" t="s">
        <v>37</v>
      </c>
      <c r="G260" s="217" t="s">
        <v>37</v>
      </c>
      <c r="H260" s="217" t="s">
        <v>37</v>
      </c>
      <c r="I260" s="217" t="s">
        <v>37</v>
      </c>
      <c r="J260" s="217" t="s">
        <v>40</v>
      </c>
      <c r="K260" s="528"/>
      <c r="L260" s="217" t="s">
        <v>61</v>
      </c>
      <c r="M260" s="217" t="s">
        <v>61</v>
      </c>
      <c r="N260" s="217" t="s">
        <v>61</v>
      </c>
      <c r="O260" s="217" t="s">
        <v>61</v>
      </c>
      <c r="P260" s="217" t="s">
        <v>61</v>
      </c>
      <c r="Q260" s="217" t="s">
        <v>61</v>
      </c>
      <c r="R260" s="217" t="s">
        <v>61</v>
      </c>
      <c r="S260" s="217" t="s">
        <v>61</v>
      </c>
      <c r="T260" s="217" t="s">
        <v>61</v>
      </c>
      <c r="U260" s="217" t="s">
        <v>61</v>
      </c>
      <c r="V260" s="217" t="s">
        <v>61</v>
      </c>
      <c r="W260" s="226" t="s">
        <v>61</v>
      </c>
      <c r="X260" s="226" t="s">
        <v>61</v>
      </c>
      <c r="Y260" s="226" t="s">
        <v>61</v>
      </c>
      <c r="Z260" s="226" t="s">
        <v>61</v>
      </c>
      <c r="AA260" s="248"/>
      <c r="AB260" s="248"/>
      <c r="AC260" s="248"/>
      <c r="AD260" s="248"/>
      <c r="AE260" s="248"/>
      <c r="AF260" s="248"/>
      <c r="AG260" s="248"/>
      <c r="AH260" s="248"/>
      <c r="AI260" s="248"/>
      <c r="AJ260" s="248"/>
      <c r="AK260" s="248"/>
      <c r="AL260" s="248"/>
      <c r="AM260" s="248"/>
    </row>
    <row r="261" spans="1:39">
      <c r="A261" s="517" t="s">
        <v>61</v>
      </c>
      <c r="B261" s="217" t="s">
        <v>40</v>
      </c>
      <c r="C261" s="217" t="s">
        <v>61</v>
      </c>
      <c r="D261" s="217" t="s">
        <v>332</v>
      </c>
      <c r="E261" s="217" t="s">
        <v>36</v>
      </c>
      <c r="F261" s="217" t="s">
        <v>37</v>
      </c>
      <c r="G261" s="217" t="s">
        <v>37</v>
      </c>
      <c r="H261" s="217" t="s">
        <v>37</v>
      </c>
      <c r="I261" s="217" t="s">
        <v>37</v>
      </c>
      <c r="J261" s="217" t="s">
        <v>40</v>
      </c>
      <c r="K261" s="528"/>
      <c r="L261" s="217" t="s">
        <v>61</v>
      </c>
      <c r="M261" s="217" t="s">
        <v>61</v>
      </c>
      <c r="N261" s="217" t="s">
        <v>61</v>
      </c>
      <c r="O261" s="217" t="s">
        <v>61</v>
      </c>
      <c r="P261" s="217" t="s">
        <v>61</v>
      </c>
      <c r="Q261" s="217" t="s">
        <v>61</v>
      </c>
      <c r="R261" s="217" t="s">
        <v>61</v>
      </c>
      <c r="S261" s="217" t="s">
        <v>61</v>
      </c>
      <c r="T261" s="217" t="s">
        <v>61</v>
      </c>
      <c r="U261" s="217" t="s">
        <v>61</v>
      </c>
      <c r="V261" s="217" t="s">
        <v>61</v>
      </c>
      <c r="W261" s="226" t="s">
        <v>61</v>
      </c>
      <c r="X261" s="226" t="s">
        <v>61</v>
      </c>
      <c r="Y261" s="226" t="s">
        <v>61</v>
      </c>
      <c r="Z261" s="226" t="s">
        <v>61</v>
      </c>
      <c r="AA261" s="248"/>
      <c r="AB261" s="248"/>
      <c r="AC261" s="248"/>
      <c r="AD261" s="248"/>
      <c r="AE261" s="248"/>
      <c r="AF261" s="248"/>
      <c r="AG261" s="248"/>
      <c r="AH261" s="248"/>
      <c r="AI261" s="248"/>
      <c r="AJ261" s="248"/>
      <c r="AK261" s="248"/>
      <c r="AL261" s="248"/>
      <c r="AM261" s="248"/>
    </row>
    <row r="262" spans="1:39">
      <c r="A262" s="517" t="s">
        <v>333</v>
      </c>
      <c r="B262" s="897">
        <v>19</v>
      </c>
      <c r="C262" s="217" t="s">
        <v>61</v>
      </c>
      <c r="D262" s="226" t="s">
        <v>334</v>
      </c>
      <c r="E262" s="217" t="s">
        <v>61</v>
      </c>
      <c r="F262" s="217" t="s">
        <v>61</v>
      </c>
      <c r="G262" s="217" t="s">
        <v>61</v>
      </c>
      <c r="H262" s="217" t="s">
        <v>61</v>
      </c>
      <c r="I262" s="217" t="s">
        <v>61</v>
      </c>
      <c r="J262" s="217" t="s">
        <v>61</v>
      </c>
      <c r="K262" s="528"/>
      <c r="L262" s="217" t="s">
        <v>61</v>
      </c>
      <c r="M262" s="217" t="s">
        <v>61</v>
      </c>
      <c r="N262" s="217" t="s">
        <v>53</v>
      </c>
      <c r="O262" s="217" t="s">
        <v>53</v>
      </c>
      <c r="P262" s="217" t="s">
        <v>53</v>
      </c>
      <c r="Q262" s="217" t="s">
        <v>53</v>
      </c>
      <c r="R262" s="217" t="s">
        <v>61</v>
      </c>
      <c r="S262" s="217" t="s">
        <v>61</v>
      </c>
      <c r="T262" s="217" t="s">
        <v>61</v>
      </c>
      <c r="U262" s="217" t="s">
        <v>61</v>
      </c>
      <c r="V262" s="217" t="s">
        <v>61</v>
      </c>
      <c r="W262" s="226" t="s">
        <v>53</v>
      </c>
      <c r="X262" s="226" t="s">
        <v>61</v>
      </c>
      <c r="Y262" s="226" t="s">
        <v>61</v>
      </c>
      <c r="Z262" s="226" t="s">
        <v>61</v>
      </c>
      <c r="AA262" s="248"/>
      <c r="AB262" s="248"/>
      <c r="AC262" s="248"/>
      <c r="AD262" s="248"/>
      <c r="AE262" s="248"/>
      <c r="AF262" s="248"/>
      <c r="AG262" s="248"/>
      <c r="AH262" s="248"/>
      <c r="AI262" s="248"/>
      <c r="AJ262" s="248"/>
      <c r="AK262" s="248"/>
      <c r="AL262" s="248"/>
      <c r="AM262" s="248"/>
    </row>
    <row r="263" spans="1:39">
      <c r="A263" s="517" t="s">
        <v>333</v>
      </c>
      <c r="B263" s="897">
        <v>19</v>
      </c>
      <c r="C263" s="217" t="s">
        <v>61</v>
      </c>
      <c r="D263" s="226" t="s">
        <v>335</v>
      </c>
      <c r="E263" s="217" t="s">
        <v>61</v>
      </c>
      <c r="F263" s="217" t="s">
        <v>61</v>
      </c>
      <c r="G263" s="217" t="s">
        <v>61</v>
      </c>
      <c r="H263" s="217" t="s">
        <v>61</v>
      </c>
      <c r="I263" s="217" t="s">
        <v>61</v>
      </c>
      <c r="J263" s="217" t="s">
        <v>61</v>
      </c>
      <c r="K263" s="528"/>
      <c r="L263" s="217" t="s">
        <v>61</v>
      </c>
      <c r="M263" s="217" t="s">
        <v>61</v>
      </c>
      <c r="N263" s="217" t="s">
        <v>53</v>
      </c>
      <c r="O263" s="217" t="s">
        <v>53</v>
      </c>
      <c r="P263" s="217" t="s">
        <v>53</v>
      </c>
      <c r="Q263" s="217" t="s">
        <v>53</v>
      </c>
      <c r="R263" s="217" t="s">
        <v>61</v>
      </c>
      <c r="S263" s="217" t="s">
        <v>61</v>
      </c>
      <c r="T263" s="217" t="s">
        <v>61</v>
      </c>
      <c r="U263" s="217" t="s">
        <v>61</v>
      </c>
      <c r="V263" s="217" t="s">
        <v>61</v>
      </c>
      <c r="W263" s="226" t="s">
        <v>53</v>
      </c>
      <c r="X263" s="226" t="s">
        <v>61</v>
      </c>
      <c r="Y263" s="226" t="s">
        <v>61</v>
      </c>
      <c r="Z263" s="226" t="s">
        <v>61</v>
      </c>
      <c r="AA263" s="248"/>
      <c r="AB263" s="248"/>
      <c r="AC263" s="248"/>
      <c r="AD263" s="248"/>
      <c r="AE263" s="248"/>
      <c r="AF263" s="248"/>
      <c r="AG263" s="248"/>
      <c r="AH263" s="248"/>
      <c r="AI263" s="248"/>
      <c r="AJ263" s="248"/>
      <c r="AK263" s="248"/>
      <c r="AL263" s="248"/>
      <c r="AM263" s="248"/>
    </row>
    <row r="264" spans="1:39">
      <c r="A264" s="517" t="s">
        <v>43</v>
      </c>
      <c r="B264" s="897">
        <v>20</v>
      </c>
      <c r="C264" s="217" t="s">
        <v>61</v>
      </c>
      <c r="D264" s="217" t="s">
        <v>336</v>
      </c>
      <c r="E264" s="217" t="s">
        <v>36</v>
      </c>
      <c r="F264" s="217" t="s">
        <v>37</v>
      </c>
      <c r="G264" s="217" t="s">
        <v>37</v>
      </c>
      <c r="H264" s="217" t="s">
        <v>37</v>
      </c>
      <c r="I264" s="217" t="s">
        <v>37</v>
      </c>
      <c r="J264" s="217" t="s">
        <v>61</v>
      </c>
      <c r="K264" s="528"/>
      <c r="L264" s="217" t="s">
        <v>61</v>
      </c>
      <c r="M264" s="217" t="s">
        <v>61</v>
      </c>
      <c r="N264" s="217" t="s">
        <v>53</v>
      </c>
      <c r="O264" s="217" t="s">
        <v>53</v>
      </c>
      <c r="P264" s="217" t="s">
        <v>53</v>
      </c>
      <c r="Q264" s="217" t="s">
        <v>53</v>
      </c>
      <c r="R264" s="217" t="s">
        <v>61</v>
      </c>
      <c r="S264" s="217" t="s">
        <v>61</v>
      </c>
      <c r="T264" s="217" t="s">
        <v>61</v>
      </c>
      <c r="U264" s="217" t="s">
        <v>61</v>
      </c>
      <c r="V264" s="217" t="s">
        <v>61</v>
      </c>
      <c r="W264" s="226" t="s">
        <v>53</v>
      </c>
      <c r="X264" s="226" t="s">
        <v>61</v>
      </c>
      <c r="Y264" s="226" t="s">
        <v>61</v>
      </c>
      <c r="Z264" s="226" t="s">
        <v>61</v>
      </c>
      <c r="AA264" s="248"/>
      <c r="AB264" s="248"/>
      <c r="AC264" s="248"/>
      <c r="AD264" s="248"/>
      <c r="AE264" s="248"/>
      <c r="AF264" s="248"/>
      <c r="AG264" s="248"/>
      <c r="AH264" s="248"/>
      <c r="AI264" s="248"/>
      <c r="AJ264" s="248"/>
      <c r="AK264" s="248"/>
      <c r="AL264" s="248"/>
      <c r="AM264" s="248"/>
    </row>
    <row r="265" spans="1:39">
      <c r="A265" s="517" t="s">
        <v>110</v>
      </c>
      <c r="B265" s="217">
        <v>23</v>
      </c>
      <c r="C265" s="217" t="s">
        <v>61</v>
      </c>
      <c r="D265" s="226" t="s">
        <v>337</v>
      </c>
      <c r="E265" s="226" t="s">
        <v>37</v>
      </c>
      <c r="F265" s="226" t="s">
        <v>36</v>
      </c>
      <c r="G265" s="226" t="s">
        <v>35</v>
      </c>
      <c r="H265" s="226" t="s">
        <v>37</v>
      </c>
      <c r="I265" s="226" t="s">
        <v>35</v>
      </c>
      <c r="J265" s="217" t="s">
        <v>61</v>
      </c>
      <c r="K265" s="528"/>
      <c r="L265" s="217" t="s">
        <v>61</v>
      </c>
      <c r="M265" s="217" t="s">
        <v>61</v>
      </c>
      <c r="N265" s="217" t="s">
        <v>53</v>
      </c>
      <c r="O265" s="217" t="s">
        <v>53</v>
      </c>
      <c r="P265" s="217" t="s">
        <v>53</v>
      </c>
      <c r="Q265" s="217" t="s">
        <v>61</v>
      </c>
      <c r="R265" s="217" t="s">
        <v>61</v>
      </c>
      <c r="S265" s="217" t="s">
        <v>53</v>
      </c>
      <c r="T265" s="217" t="s">
        <v>53</v>
      </c>
      <c r="U265" s="217" t="s">
        <v>61</v>
      </c>
      <c r="V265" s="217" t="s">
        <v>61</v>
      </c>
      <c r="W265" s="904" t="s">
        <v>61</v>
      </c>
      <c r="X265" s="226" t="s">
        <v>61</v>
      </c>
      <c r="Y265" s="226" t="s">
        <v>61</v>
      </c>
      <c r="Z265" s="226" t="s">
        <v>61</v>
      </c>
      <c r="AA265" s="248"/>
      <c r="AB265" s="248"/>
      <c r="AC265" s="248"/>
      <c r="AD265" s="248"/>
      <c r="AE265" s="248"/>
      <c r="AF265" s="248"/>
      <c r="AG265" s="248"/>
      <c r="AH265" s="248"/>
      <c r="AI265" s="248"/>
      <c r="AJ265" s="248"/>
      <c r="AK265" s="248"/>
      <c r="AL265" s="248"/>
      <c r="AM265" s="248"/>
    </row>
    <row r="266" spans="1:39">
      <c r="A266" s="517" t="s">
        <v>61</v>
      </c>
      <c r="B266" s="217" t="s">
        <v>40</v>
      </c>
      <c r="C266" s="217" t="s">
        <v>61</v>
      </c>
      <c r="D266" s="217" t="s">
        <v>338</v>
      </c>
      <c r="E266" s="217" t="s">
        <v>45</v>
      </c>
      <c r="F266" s="217" t="s">
        <v>36</v>
      </c>
      <c r="G266" s="217" t="s">
        <v>37</v>
      </c>
      <c r="H266" s="217" t="s">
        <v>37</v>
      </c>
      <c r="I266" s="217" t="s">
        <v>37</v>
      </c>
      <c r="J266" s="217" t="s">
        <v>61</v>
      </c>
      <c r="K266" s="528"/>
      <c r="L266" s="217" t="s">
        <v>61</v>
      </c>
      <c r="M266" s="217" t="s">
        <v>53</v>
      </c>
      <c r="N266" s="217" t="s">
        <v>53</v>
      </c>
      <c r="O266" s="217" t="s">
        <v>53</v>
      </c>
      <c r="P266" s="217" t="s">
        <v>53</v>
      </c>
      <c r="Q266" s="217" t="s">
        <v>61</v>
      </c>
      <c r="R266" s="217" t="s">
        <v>61</v>
      </c>
      <c r="S266" s="217" t="s">
        <v>61</v>
      </c>
      <c r="T266" s="217" t="s">
        <v>53</v>
      </c>
      <c r="U266" s="217" t="s">
        <v>61</v>
      </c>
      <c r="V266" s="217" t="s">
        <v>61</v>
      </c>
      <c r="W266" s="968" t="s">
        <v>61</v>
      </c>
      <c r="X266" s="226" t="s">
        <v>61</v>
      </c>
      <c r="Y266" s="226" t="s">
        <v>61</v>
      </c>
      <c r="Z266" s="226" t="s">
        <v>61</v>
      </c>
      <c r="AA266" s="248"/>
      <c r="AB266" s="248"/>
      <c r="AC266" s="248"/>
      <c r="AD266" s="248"/>
      <c r="AE266" s="248"/>
      <c r="AF266" s="248"/>
      <c r="AG266" s="248"/>
      <c r="AH266" s="248"/>
      <c r="AI266" s="248"/>
      <c r="AJ266" s="248"/>
      <c r="AK266" s="248"/>
      <c r="AL266" s="248"/>
      <c r="AM266" s="248"/>
    </row>
    <row r="267" spans="1:39">
      <c r="A267" s="517" t="s">
        <v>40</v>
      </c>
      <c r="B267" s="217" t="s">
        <v>40</v>
      </c>
      <c r="C267" s="217" t="s">
        <v>61</v>
      </c>
      <c r="D267" s="217" t="s">
        <v>339</v>
      </c>
      <c r="E267" s="217" t="s">
        <v>61</v>
      </c>
      <c r="F267" s="217" t="s">
        <v>61</v>
      </c>
      <c r="G267" s="217" t="s">
        <v>61</v>
      </c>
      <c r="H267" s="217" t="s">
        <v>61</v>
      </c>
      <c r="I267" s="217" t="s">
        <v>61</v>
      </c>
      <c r="J267" s="217" t="s">
        <v>61</v>
      </c>
      <c r="K267" s="528"/>
      <c r="L267" s="217" t="s">
        <v>61</v>
      </c>
      <c r="M267" s="217" t="s">
        <v>61</v>
      </c>
      <c r="N267" s="217" t="s">
        <v>53</v>
      </c>
      <c r="O267" s="217" t="s">
        <v>53</v>
      </c>
      <c r="P267" s="217" t="s">
        <v>53</v>
      </c>
      <c r="Q267" s="217" t="s">
        <v>61</v>
      </c>
      <c r="R267" s="217" t="s">
        <v>61</v>
      </c>
      <c r="S267" s="217" t="s">
        <v>61</v>
      </c>
      <c r="T267" s="217" t="s">
        <v>53</v>
      </c>
      <c r="U267" s="217" t="s">
        <v>61</v>
      </c>
      <c r="V267" s="217" t="s">
        <v>61</v>
      </c>
      <c r="W267" s="940" t="s">
        <v>61</v>
      </c>
      <c r="X267" s="226" t="s">
        <v>61</v>
      </c>
      <c r="Y267" s="226" t="s">
        <v>61</v>
      </c>
      <c r="Z267" s="226" t="s">
        <v>61</v>
      </c>
      <c r="AA267" s="248"/>
      <c r="AB267" s="248"/>
      <c r="AC267" s="248"/>
      <c r="AD267" s="248"/>
      <c r="AE267" s="248"/>
      <c r="AF267" s="248"/>
      <c r="AG267" s="248"/>
      <c r="AH267" s="248"/>
      <c r="AI267" s="248"/>
      <c r="AJ267" s="248"/>
      <c r="AK267" s="248"/>
      <c r="AL267" s="248"/>
      <c r="AM267" s="248"/>
    </row>
    <row r="268" spans="1:39">
      <c r="A268" s="517" t="s">
        <v>32</v>
      </c>
      <c r="B268" s="217">
        <v>23</v>
      </c>
      <c r="C268" s="217"/>
      <c r="D268" s="217" t="s">
        <v>340</v>
      </c>
      <c r="E268" s="217"/>
      <c r="F268" s="217"/>
      <c r="G268" s="217"/>
      <c r="H268" s="217"/>
      <c r="I268" s="217"/>
      <c r="J268" s="217"/>
      <c r="K268" s="528"/>
      <c r="L268" s="217"/>
      <c r="M268" s="217"/>
      <c r="N268" s="217"/>
      <c r="O268" s="217"/>
      <c r="P268" s="217"/>
      <c r="Q268" s="217"/>
      <c r="R268" s="217"/>
      <c r="S268" s="217"/>
      <c r="T268" s="217"/>
      <c r="U268" s="217"/>
      <c r="V268" s="217"/>
      <c r="W268" s="226"/>
      <c r="X268" s="226"/>
      <c r="Y268" s="226"/>
      <c r="Z268" s="226"/>
      <c r="AA268" s="248"/>
      <c r="AB268" s="248"/>
      <c r="AC268" s="248"/>
      <c r="AD268" s="248"/>
      <c r="AE268" s="248"/>
      <c r="AF268" s="248"/>
      <c r="AG268" s="248"/>
      <c r="AH268" s="248"/>
      <c r="AI268" s="248"/>
      <c r="AJ268" s="248"/>
      <c r="AK268" s="248"/>
      <c r="AL268" s="248"/>
      <c r="AM268" s="248"/>
    </row>
    <row r="269" spans="1:39">
      <c r="A269" s="965" t="s">
        <v>32</v>
      </c>
      <c r="B269" s="966">
        <v>30</v>
      </c>
      <c r="C269" s="217" t="s">
        <v>61</v>
      </c>
      <c r="D269" s="217" t="s">
        <v>341</v>
      </c>
      <c r="E269" s="217" t="s">
        <v>35</v>
      </c>
      <c r="F269" s="217" t="s">
        <v>36</v>
      </c>
      <c r="G269" s="217" t="s">
        <v>37</v>
      </c>
      <c r="H269" s="217" t="s">
        <v>35</v>
      </c>
      <c r="I269" s="217" t="s">
        <v>35</v>
      </c>
      <c r="J269" s="217" t="s">
        <v>61</v>
      </c>
      <c r="K269" s="528"/>
      <c r="L269" s="217" t="s">
        <v>61</v>
      </c>
      <c r="M269" s="217" t="s">
        <v>53</v>
      </c>
      <c r="N269" s="217" t="s">
        <v>53</v>
      </c>
      <c r="O269" s="217" t="s">
        <v>53</v>
      </c>
      <c r="P269" s="217" t="s">
        <v>53</v>
      </c>
      <c r="Q269" s="217" t="s">
        <v>61</v>
      </c>
      <c r="R269" s="217" t="s">
        <v>61</v>
      </c>
      <c r="S269" s="217" t="s">
        <v>61</v>
      </c>
      <c r="T269" s="217" t="s">
        <v>53</v>
      </c>
      <c r="U269" s="217" t="s">
        <v>61</v>
      </c>
      <c r="V269" s="217" t="s">
        <v>61</v>
      </c>
      <c r="W269" s="226" t="s">
        <v>61</v>
      </c>
      <c r="X269" s="226" t="s">
        <v>61</v>
      </c>
      <c r="Y269" s="226" t="s">
        <v>61</v>
      </c>
      <c r="Z269" s="226" t="s">
        <v>61</v>
      </c>
      <c r="AA269" s="248"/>
      <c r="AB269" s="248"/>
      <c r="AC269" s="248"/>
      <c r="AD269" s="248"/>
      <c r="AE269" s="248"/>
      <c r="AF269" s="248"/>
      <c r="AG269" s="248"/>
      <c r="AH269" s="248"/>
      <c r="AI269" s="248"/>
      <c r="AJ269" s="248"/>
      <c r="AK269" s="248"/>
      <c r="AL269" s="248"/>
      <c r="AM269" s="248"/>
    </row>
    <row r="270" spans="1:39">
      <c r="A270" s="865" t="s">
        <v>342</v>
      </c>
      <c r="B270" s="866"/>
      <c r="C270" s="866"/>
      <c r="D270" s="866"/>
      <c r="E270" s="866"/>
      <c r="F270" s="866"/>
      <c r="G270" s="866"/>
      <c r="H270" s="866"/>
      <c r="I270" s="866"/>
      <c r="J270" s="866"/>
      <c r="K270" s="867"/>
      <c r="L270" s="866"/>
      <c r="M270" s="866"/>
      <c r="N270" s="866"/>
      <c r="O270" s="866"/>
      <c r="P270" s="866"/>
      <c r="Q270" s="866"/>
      <c r="R270" s="866"/>
      <c r="S270" s="866"/>
      <c r="T270" s="866"/>
      <c r="U270" s="866"/>
      <c r="V270" s="866"/>
      <c r="W270" s="868"/>
      <c r="X270" s="868"/>
      <c r="Y270" s="868"/>
      <c r="Z270" s="868"/>
    </row>
    <row r="271" spans="1:39" s="155" customFormat="1">
      <c r="A271" s="1218" t="s">
        <v>1</v>
      </c>
      <c r="B271" s="1218"/>
      <c r="C271" s="1218"/>
      <c r="D271" s="1218"/>
      <c r="E271" s="1218"/>
      <c r="F271" s="1218"/>
      <c r="G271" s="1218"/>
      <c r="H271" s="1219" t="s">
        <v>2</v>
      </c>
      <c r="I271" s="1219"/>
      <c r="J271" s="1219"/>
      <c r="K271" s="1219"/>
      <c r="L271" s="1219"/>
      <c r="M271" s="1219"/>
      <c r="N271" s="1219"/>
      <c r="O271" s="1219"/>
      <c r="P271" s="1219"/>
      <c r="Q271" s="1219"/>
      <c r="R271" s="1219"/>
      <c r="S271" s="1219"/>
      <c r="T271" s="1219"/>
      <c r="U271" s="1219"/>
      <c r="V271" s="1219"/>
      <c r="W271" s="156"/>
      <c r="X271" s="157"/>
      <c r="Y271" s="157"/>
      <c r="Z271" s="157"/>
    </row>
    <row r="272" spans="1:39">
      <c r="A272" s="1229" t="s">
        <v>3</v>
      </c>
      <c r="B272" s="1229"/>
      <c r="C272" s="1229"/>
      <c r="D272" s="1230"/>
      <c r="E272" s="1220" t="s">
        <v>4</v>
      </c>
      <c r="F272" s="1220"/>
      <c r="G272" s="1220"/>
      <c r="H272" s="1220"/>
      <c r="I272" s="1220"/>
      <c r="J272" s="1220"/>
      <c r="K272" s="870"/>
      <c r="L272" s="567"/>
      <c r="M272" s="567"/>
      <c r="N272" s="1221" t="s">
        <v>5</v>
      </c>
      <c r="O272" s="1221"/>
      <c r="P272" s="1221"/>
      <c r="Q272" s="1221"/>
      <c r="R272" s="1221"/>
      <c r="S272" s="1222" t="s">
        <v>6</v>
      </c>
      <c r="T272" s="1222"/>
      <c r="U272" s="1222"/>
      <c r="V272" s="1222"/>
      <c r="W272" s="1222"/>
      <c r="X272" s="1222"/>
      <c r="Y272" s="1222"/>
      <c r="Z272" s="158" t="s">
        <v>7</v>
      </c>
    </row>
    <row r="273" spans="1:39" ht="36" customHeight="1">
      <c r="A273" s="1223" t="s">
        <v>8</v>
      </c>
      <c r="B273" s="1225" t="s">
        <v>9</v>
      </c>
      <c r="C273" s="1227" t="s">
        <v>10</v>
      </c>
      <c r="D273" s="1225" t="s">
        <v>11</v>
      </c>
      <c r="E273" s="1220"/>
      <c r="F273" s="1220"/>
      <c r="G273" s="1220"/>
      <c r="H273" s="1220"/>
      <c r="I273" s="1220"/>
      <c r="J273" s="1220"/>
      <c r="K273" s="870"/>
      <c r="L273" s="570" t="s">
        <v>13</v>
      </c>
      <c r="M273" s="570" t="s">
        <v>14</v>
      </c>
      <c r="N273" s="180" t="s">
        <v>15</v>
      </c>
      <c r="O273" s="180" t="s">
        <v>16</v>
      </c>
      <c r="P273" s="180" t="s">
        <v>17</v>
      </c>
      <c r="Q273" s="180" t="s">
        <v>18</v>
      </c>
      <c r="R273" s="180" t="s">
        <v>19</v>
      </c>
      <c r="S273" s="181" t="s">
        <v>20</v>
      </c>
      <c r="T273" s="182" t="s">
        <v>21</v>
      </c>
      <c r="U273" s="182" t="s">
        <v>22</v>
      </c>
      <c r="V273" s="569" t="s">
        <v>23</v>
      </c>
      <c r="W273" s="159" t="s">
        <v>24</v>
      </c>
      <c r="X273" s="159" t="s">
        <v>25</v>
      </c>
      <c r="Y273" s="879" t="s">
        <v>26</v>
      </c>
      <c r="Z273" s="212"/>
    </row>
    <row r="274" spans="1:39" ht="18.75" customHeight="1">
      <c r="A274" s="1224"/>
      <c r="B274" s="1226"/>
      <c r="C274" s="1228"/>
      <c r="D274" s="1225"/>
      <c r="E274" s="869" t="s">
        <v>27</v>
      </c>
      <c r="F274" s="869" t="s">
        <v>28</v>
      </c>
      <c r="G274" s="869" t="s">
        <v>29</v>
      </c>
      <c r="H274" s="869" t="s">
        <v>30</v>
      </c>
      <c r="I274" s="869" t="s">
        <v>31</v>
      </c>
      <c r="J274" s="869" t="s">
        <v>19</v>
      </c>
      <c r="K274" s="870"/>
      <c r="L274" s="569"/>
      <c r="M274" s="569"/>
      <c r="N274" s="180"/>
      <c r="O274" s="180"/>
      <c r="P274" s="180"/>
      <c r="Q274" s="180"/>
      <c r="R274" s="180"/>
      <c r="S274" s="181"/>
      <c r="T274" s="182"/>
      <c r="U274" s="182"/>
      <c r="V274" s="569"/>
      <c r="W274" s="159"/>
      <c r="X274" s="159"/>
      <c r="Y274" s="879"/>
      <c r="Z274" s="212"/>
    </row>
    <row r="275" spans="1:39" ht="18.75" customHeight="1">
      <c r="A275" s="1183" t="s">
        <v>61</v>
      </c>
      <c r="B275" s="1184" t="s">
        <v>290</v>
      </c>
      <c r="C275" s="1185" t="s">
        <v>61</v>
      </c>
      <c r="D275" s="1186" t="s">
        <v>343</v>
      </c>
      <c r="E275" s="1186" t="s">
        <v>45</v>
      </c>
      <c r="F275" s="1186" t="s">
        <v>36</v>
      </c>
      <c r="G275" s="1186" t="s">
        <v>37</v>
      </c>
      <c r="H275" s="1186" t="s">
        <v>35</v>
      </c>
      <c r="I275" s="1186" t="s">
        <v>37</v>
      </c>
      <c r="J275" s="1187" t="s">
        <v>61</v>
      </c>
      <c r="K275" s="1188"/>
      <c r="L275" s="1185" t="s">
        <v>61</v>
      </c>
      <c r="M275" s="1185" t="s">
        <v>61</v>
      </c>
      <c r="N275" s="1185" t="s">
        <v>53</v>
      </c>
      <c r="O275" s="1185" t="s">
        <v>53</v>
      </c>
      <c r="P275" s="1185" t="s">
        <v>53</v>
      </c>
      <c r="Q275" s="1185" t="s">
        <v>61</v>
      </c>
      <c r="R275" s="1185" t="s">
        <v>61</v>
      </c>
      <c r="S275" s="1185" t="s">
        <v>61</v>
      </c>
      <c r="T275" s="1187" t="s">
        <v>61</v>
      </c>
      <c r="U275" s="1187" t="s">
        <v>61</v>
      </c>
      <c r="V275" s="1185" t="s">
        <v>61</v>
      </c>
      <c r="W275" s="1184" t="s">
        <v>53</v>
      </c>
      <c r="X275" s="1184" t="s">
        <v>61</v>
      </c>
      <c r="Y275" s="1184" t="s">
        <v>61</v>
      </c>
      <c r="Z275" s="1184" t="s">
        <v>230</v>
      </c>
      <c r="AA275" s="248"/>
      <c r="AB275" s="248"/>
      <c r="AC275" s="248"/>
      <c r="AD275" s="248"/>
      <c r="AE275" s="248"/>
      <c r="AF275" s="248"/>
      <c r="AG275" s="248"/>
      <c r="AH275" s="248"/>
      <c r="AI275" s="248"/>
      <c r="AJ275" s="248"/>
      <c r="AK275" s="248"/>
      <c r="AL275" s="248"/>
      <c r="AM275" s="248"/>
    </row>
    <row r="276" spans="1:39" ht="18.75" customHeight="1">
      <c r="A276" s="1189"/>
      <c r="B276" s="1190" t="s">
        <v>290</v>
      </c>
      <c r="C276" s="1185"/>
      <c r="D276" s="1190" t="s">
        <v>344</v>
      </c>
      <c r="E276" s="1190"/>
      <c r="F276" s="1190"/>
      <c r="G276" s="1190"/>
      <c r="H276" s="1190"/>
      <c r="I276" s="1190"/>
      <c r="J276" s="1191"/>
      <c r="K276" s="1192"/>
      <c r="L276" s="1183"/>
      <c r="M276" s="1183"/>
      <c r="N276" s="1183"/>
      <c r="O276" s="1183"/>
      <c r="P276" s="1183"/>
      <c r="Q276" s="1183"/>
      <c r="R276" s="1183"/>
      <c r="S276" s="1183"/>
      <c r="T276" s="1191"/>
      <c r="U276" s="1191"/>
      <c r="V276" s="1183"/>
      <c r="W276" s="1193"/>
      <c r="X276" s="1193"/>
      <c r="Y276" s="1193"/>
      <c r="Z276" s="1193"/>
      <c r="AA276" s="248"/>
      <c r="AB276" s="248"/>
      <c r="AC276" s="248"/>
      <c r="AD276" s="248"/>
      <c r="AE276" s="248"/>
      <c r="AF276" s="248"/>
      <c r="AG276" s="248"/>
      <c r="AH276" s="248"/>
      <c r="AI276" s="248"/>
      <c r="AJ276" s="248"/>
      <c r="AK276" s="248"/>
      <c r="AL276" s="248"/>
      <c r="AM276" s="248"/>
    </row>
    <row r="277" spans="1:39" ht="18.75" customHeight="1">
      <c r="A277" s="1183"/>
      <c r="B277" s="1190"/>
      <c r="C277" s="1183"/>
      <c r="D277" s="1190" t="s">
        <v>345</v>
      </c>
      <c r="E277" s="1190"/>
      <c r="F277" s="1190"/>
      <c r="G277" s="1190"/>
      <c r="H277" s="1190"/>
      <c r="I277" s="1190"/>
      <c r="J277" s="1191"/>
      <c r="K277" s="1192"/>
      <c r="L277" s="1183"/>
      <c r="M277" s="1183"/>
      <c r="N277" s="1194" t="s">
        <v>53</v>
      </c>
      <c r="O277" s="1194" t="s">
        <v>53</v>
      </c>
      <c r="P277" s="1194" t="s">
        <v>53</v>
      </c>
      <c r="Q277" s="1183"/>
      <c r="R277" s="1183"/>
      <c r="S277" s="1183"/>
      <c r="T277" s="1191"/>
      <c r="U277" s="1191"/>
      <c r="V277" s="1183"/>
      <c r="W277" s="1193"/>
      <c r="X277" s="1193"/>
      <c r="Y277" s="1193"/>
      <c r="Z277" s="1190" t="s">
        <v>294</v>
      </c>
      <c r="AA277" s="248"/>
      <c r="AB277" s="248"/>
      <c r="AC277" s="248"/>
      <c r="AD277" s="248"/>
      <c r="AE277" s="248"/>
      <c r="AF277" s="248"/>
      <c r="AG277" s="248"/>
      <c r="AH277" s="248"/>
      <c r="AI277" s="248"/>
      <c r="AJ277" s="248"/>
      <c r="AK277" s="248"/>
      <c r="AL277" s="248"/>
      <c r="AM277" s="248"/>
    </row>
    <row r="278" spans="1:39" ht="18.75" customHeight="1">
      <c r="A278" s="601"/>
      <c r="B278" s="1182"/>
      <c r="C278" s="601"/>
      <c r="D278" s="1182" t="s">
        <v>232</v>
      </c>
      <c r="E278" s="1182"/>
      <c r="F278" s="1182"/>
      <c r="G278" s="1182"/>
      <c r="H278" s="1182"/>
      <c r="I278" s="1182"/>
      <c r="J278" s="599"/>
      <c r="K278" s="953"/>
      <c r="L278" s="601"/>
      <c r="M278" s="601"/>
      <c r="N278" s="876" t="s">
        <v>53</v>
      </c>
      <c r="O278" s="876" t="s">
        <v>53</v>
      </c>
      <c r="P278" s="876" t="s">
        <v>53</v>
      </c>
      <c r="Q278" s="601"/>
      <c r="R278" s="601"/>
      <c r="S278" s="601"/>
      <c r="T278" s="599"/>
      <c r="U278" s="599"/>
      <c r="V278" s="601"/>
      <c r="W278" s="602"/>
      <c r="X278" s="602"/>
      <c r="Y278" s="602"/>
      <c r="Z278" s="1182" t="s">
        <v>233</v>
      </c>
      <c r="AA278" s="248"/>
      <c r="AB278" s="248"/>
      <c r="AC278" s="248"/>
      <c r="AD278" s="248"/>
      <c r="AE278" s="248"/>
      <c r="AF278" s="248"/>
      <c r="AG278" s="248"/>
      <c r="AH278" s="248"/>
      <c r="AI278" s="248"/>
      <c r="AJ278" s="248"/>
      <c r="AK278" s="248"/>
      <c r="AL278" s="248"/>
      <c r="AM278" s="248"/>
    </row>
    <row r="279" spans="1:39" ht="18.75" customHeight="1">
      <c r="A279" s="601"/>
      <c r="B279" s="1182"/>
      <c r="C279" s="601"/>
      <c r="D279" s="1182" t="s">
        <v>234</v>
      </c>
      <c r="E279" s="1182"/>
      <c r="F279" s="1182"/>
      <c r="G279" s="1182"/>
      <c r="H279" s="1182"/>
      <c r="I279" s="1182"/>
      <c r="J279" s="599"/>
      <c r="K279" s="953"/>
      <c r="L279" s="601"/>
      <c r="M279" s="601"/>
      <c r="N279" s="876" t="s">
        <v>53</v>
      </c>
      <c r="O279" s="876" t="s">
        <v>53</v>
      </c>
      <c r="P279" s="876" t="s">
        <v>53</v>
      </c>
      <c r="Q279" s="601"/>
      <c r="R279" s="601"/>
      <c r="S279" s="601"/>
      <c r="T279" s="599"/>
      <c r="U279" s="599"/>
      <c r="V279" s="601"/>
      <c r="W279" s="602"/>
      <c r="X279" s="602"/>
      <c r="Y279" s="602"/>
      <c r="Z279" s="1182" t="s">
        <v>233</v>
      </c>
      <c r="AA279" s="248"/>
      <c r="AB279" s="248"/>
      <c r="AC279" s="248"/>
      <c r="AD279" s="248"/>
      <c r="AE279" s="248"/>
      <c r="AF279" s="248"/>
      <c r="AG279" s="248"/>
      <c r="AH279" s="248"/>
      <c r="AI279" s="248"/>
      <c r="AJ279" s="248"/>
      <c r="AK279" s="248"/>
      <c r="AL279" s="248"/>
      <c r="AM279" s="248"/>
    </row>
    <row r="280" spans="1:39">
      <c r="A280" s="969" t="s">
        <v>60</v>
      </c>
      <c r="B280" s="597" t="s">
        <v>40</v>
      </c>
      <c r="C280" s="597" t="s">
        <v>61</v>
      </c>
      <c r="D280" s="597" t="s">
        <v>346</v>
      </c>
      <c r="E280" s="597" t="s">
        <v>52</v>
      </c>
      <c r="F280" s="597" t="s">
        <v>36</v>
      </c>
      <c r="G280" s="597" t="s">
        <v>35</v>
      </c>
      <c r="H280" s="597" t="s">
        <v>35</v>
      </c>
      <c r="I280" s="597" t="s">
        <v>35</v>
      </c>
      <c r="J280" s="597" t="s">
        <v>61</v>
      </c>
      <c r="K280" s="903"/>
      <c r="L280" s="597" t="s">
        <v>61</v>
      </c>
      <c r="M280" s="597" t="s">
        <v>61</v>
      </c>
      <c r="N280" s="597" t="s">
        <v>53</v>
      </c>
      <c r="O280" s="597" t="s">
        <v>61</v>
      </c>
      <c r="P280" s="597" t="s">
        <v>61</v>
      </c>
      <c r="Q280" s="597" t="s">
        <v>53</v>
      </c>
      <c r="R280" s="597" t="s">
        <v>61</v>
      </c>
      <c r="S280" s="597" t="s">
        <v>61</v>
      </c>
      <c r="T280" s="597" t="s">
        <v>53</v>
      </c>
      <c r="U280" s="597" t="s">
        <v>53</v>
      </c>
      <c r="V280" s="597" t="s">
        <v>61</v>
      </c>
      <c r="W280" s="904" t="s">
        <v>61</v>
      </c>
      <c r="X280" s="904" t="s">
        <v>61</v>
      </c>
      <c r="Y280" s="904" t="s">
        <v>61</v>
      </c>
      <c r="Z280" s="904" t="s">
        <v>61</v>
      </c>
      <c r="AA280" s="940" t="s">
        <v>61</v>
      </c>
      <c r="AB280" s="248"/>
      <c r="AC280" s="248"/>
      <c r="AD280" s="248"/>
      <c r="AE280" s="248"/>
      <c r="AF280" s="248"/>
      <c r="AG280" s="248"/>
      <c r="AH280" s="248"/>
      <c r="AI280" s="248"/>
      <c r="AJ280" s="248"/>
      <c r="AK280" s="248"/>
      <c r="AL280" s="248"/>
      <c r="AM280" s="248"/>
    </row>
    <row r="281" spans="1:39" ht="25.5">
      <c r="A281" s="558" t="s">
        <v>55</v>
      </c>
      <c r="B281" s="558">
        <v>7</v>
      </c>
      <c r="C281" s="558"/>
      <c r="D281" s="429" t="s">
        <v>347</v>
      </c>
      <c r="E281" s="558"/>
      <c r="F281" s="558"/>
      <c r="G281" s="558"/>
      <c r="H281" s="558"/>
      <c r="I281" s="558"/>
      <c r="J281" s="558"/>
      <c r="K281" s="559"/>
      <c r="L281" s="558"/>
      <c r="M281" s="558"/>
      <c r="N281" s="558"/>
      <c r="O281" s="558"/>
      <c r="P281" s="558"/>
      <c r="Q281" s="558"/>
      <c r="R281" s="558"/>
      <c r="S281" s="558"/>
      <c r="T281" s="558"/>
      <c r="U281" s="558"/>
      <c r="V281" s="558"/>
      <c r="W281" s="906"/>
      <c r="X281" s="906"/>
      <c r="Y281" s="906"/>
      <c r="Z281" s="906"/>
      <c r="AA281" s="248"/>
      <c r="AB281" s="248"/>
      <c r="AC281" s="248"/>
      <c r="AD281" s="248"/>
      <c r="AE281" s="248"/>
      <c r="AF281" s="248"/>
      <c r="AG281" s="248"/>
      <c r="AH281" s="248"/>
      <c r="AI281" s="248"/>
      <c r="AJ281" s="248"/>
      <c r="AK281" s="248"/>
      <c r="AL281" s="248"/>
      <c r="AM281" s="248"/>
    </row>
    <row r="282" spans="1:39">
      <c r="A282" s="964" t="s">
        <v>41</v>
      </c>
      <c r="B282" s="964">
        <v>9</v>
      </c>
      <c r="C282" s="517" t="s">
        <v>61</v>
      </c>
      <c r="D282" s="217" t="s">
        <v>348</v>
      </c>
      <c r="E282" s="594" t="s">
        <v>52</v>
      </c>
      <c r="F282" s="594" t="s">
        <v>36</v>
      </c>
      <c r="G282" s="594" t="s">
        <v>35</v>
      </c>
      <c r="H282" s="594" t="s">
        <v>35</v>
      </c>
      <c r="I282" s="987" t="s">
        <v>35</v>
      </c>
      <c r="J282" s="517" t="s">
        <v>61</v>
      </c>
      <c r="K282" s="988"/>
      <c r="L282" s="517" t="s">
        <v>61</v>
      </c>
      <c r="M282" s="517" t="s">
        <v>61</v>
      </c>
      <c r="N282" s="517" t="s">
        <v>61</v>
      </c>
      <c r="O282" s="517" t="s">
        <v>61</v>
      </c>
      <c r="P282" s="517" t="s">
        <v>61</v>
      </c>
      <c r="Q282" s="989" t="s">
        <v>61</v>
      </c>
      <c r="R282" s="517" t="s">
        <v>53</v>
      </c>
      <c r="S282" s="517" t="s">
        <v>61</v>
      </c>
      <c r="T282" s="989" t="s">
        <v>61</v>
      </c>
      <c r="U282" s="517" t="s">
        <v>61</v>
      </c>
      <c r="V282" s="517" t="s">
        <v>61</v>
      </c>
      <c r="W282" s="934" t="s">
        <v>61</v>
      </c>
      <c r="X282" s="934" t="s">
        <v>61</v>
      </c>
      <c r="Y282" s="934" t="s">
        <v>61</v>
      </c>
      <c r="Z282" s="934" t="s">
        <v>61</v>
      </c>
      <c r="AA282" s="248"/>
      <c r="AB282" s="248"/>
      <c r="AC282" s="248"/>
      <c r="AD282" s="248"/>
      <c r="AE282" s="248"/>
      <c r="AF282" s="248"/>
      <c r="AG282" s="248"/>
      <c r="AH282" s="248"/>
      <c r="AI282" s="248"/>
      <c r="AJ282" s="248"/>
      <c r="AK282" s="248"/>
      <c r="AL282" s="248"/>
      <c r="AM282" s="248"/>
    </row>
    <row r="283" spans="1:39">
      <c r="A283" s="990" t="s">
        <v>55</v>
      </c>
      <c r="B283" s="991">
        <v>14</v>
      </c>
      <c r="C283" s="972" t="s">
        <v>61</v>
      </c>
      <c r="D283" s="972" t="s">
        <v>349</v>
      </c>
      <c r="E283" s="594" t="s">
        <v>35</v>
      </c>
      <c r="F283" s="594" t="s">
        <v>36</v>
      </c>
      <c r="G283" s="594" t="s">
        <v>37</v>
      </c>
      <c r="H283" s="594" t="s">
        <v>35</v>
      </c>
      <c r="I283" s="594" t="s">
        <v>35</v>
      </c>
      <c r="J283" s="972" t="s">
        <v>61</v>
      </c>
      <c r="K283" s="992"/>
      <c r="L283" s="972" t="s">
        <v>61</v>
      </c>
      <c r="M283" s="972" t="s">
        <v>53</v>
      </c>
      <c r="N283" s="972" t="s">
        <v>53</v>
      </c>
      <c r="O283" s="972" t="s">
        <v>53</v>
      </c>
      <c r="P283" s="972" t="s">
        <v>53</v>
      </c>
      <c r="Q283" s="972" t="s">
        <v>61</v>
      </c>
      <c r="R283" s="972" t="s">
        <v>61</v>
      </c>
      <c r="S283" s="972" t="s">
        <v>61</v>
      </c>
      <c r="T283" s="972" t="s">
        <v>61</v>
      </c>
      <c r="U283" s="972" t="s">
        <v>61</v>
      </c>
      <c r="V283" s="972" t="s">
        <v>61</v>
      </c>
      <c r="W283" s="993" t="s">
        <v>61</v>
      </c>
      <c r="X283" s="993" t="s">
        <v>61</v>
      </c>
      <c r="Y283" s="993" t="s">
        <v>61</v>
      </c>
      <c r="Z283" s="993" t="s">
        <v>61</v>
      </c>
      <c r="AA283" s="248"/>
      <c r="AB283" s="248"/>
      <c r="AC283" s="248"/>
      <c r="AD283" s="248"/>
      <c r="AE283" s="248"/>
      <c r="AF283" s="248"/>
      <c r="AG283" s="248"/>
      <c r="AH283" s="248"/>
      <c r="AI283" s="248"/>
      <c r="AJ283" s="248"/>
      <c r="AK283" s="248"/>
      <c r="AL283" s="248"/>
      <c r="AM283" s="248"/>
    </row>
    <row r="284" spans="1:39">
      <c r="A284" s="994" t="s">
        <v>60</v>
      </c>
      <c r="B284" s="972" t="s">
        <v>61</v>
      </c>
      <c r="C284" s="972" t="s">
        <v>61</v>
      </c>
      <c r="D284" s="972" t="s">
        <v>350</v>
      </c>
      <c r="E284" s="594" t="s">
        <v>52</v>
      </c>
      <c r="F284" s="594" t="s">
        <v>36</v>
      </c>
      <c r="G284" s="594" t="s">
        <v>35</v>
      </c>
      <c r="H284" s="594" t="s">
        <v>35</v>
      </c>
      <c r="I284" s="594" t="s">
        <v>35</v>
      </c>
      <c r="J284" s="972" t="s">
        <v>61</v>
      </c>
      <c r="K284" s="992"/>
      <c r="L284" s="972" t="s">
        <v>61</v>
      </c>
      <c r="M284" s="972" t="s">
        <v>61</v>
      </c>
      <c r="N284" s="972" t="s">
        <v>61</v>
      </c>
      <c r="O284" s="972" t="s">
        <v>61</v>
      </c>
      <c r="P284" s="972" t="s">
        <v>61</v>
      </c>
      <c r="Q284" s="972" t="s">
        <v>61</v>
      </c>
      <c r="R284" s="972" t="s">
        <v>61</v>
      </c>
      <c r="S284" s="972" t="s">
        <v>61</v>
      </c>
      <c r="T284" s="972" t="s">
        <v>61</v>
      </c>
      <c r="U284" s="972" t="s">
        <v>53</v>
      </c>
      <c r="V284" s="972" t="s">
        <v>61</v>
      </c>
      <c r="W284" s="993" t="s">
        <v>61</v>
      </c>
      <c r="X284" s="993" t="s">
        <v>61</v>
      </c>
      <c r="Y284" s="993" t="s">
        <v>61</v>
      </c>
      <c r="Z284" s="993" t="s">
        <v>61</v>
      </c>
      <c r="AA284" s="248"/>
      <c r="AB284" s="248"/>
      <c r="AC284" s="248"/>
      <c r="AD284" s="248"/>
      <c r="AE284" s="248"/>
      <c r="AF284" s="248"/>
      <c r="AG284" s="248"/>
      <c r="AH284" s="248"/>
      <c r="AI284" s="248"/>
      <c r="AJ284" s="248"/>
      <c r="AK284" s="248"/>
      <c r="AL284" s="248"/>
      <c r="AM284" s="248"/>
    </row>
    <row r="285" spans="1:39">
      <c r="A285" s="990" t="s">
        <v>60</v>
      </c>
      <c r="B285" s="991">
        <v>19</v>
      </c>
      <c r="C285" s="972" t="s">
        <v>61</v>
      </c>
      <c r="D285" s="972" t="s">
        <v>351</v>
      </c>
      <c r="E285" s="972" t="s">
        <v>35</v>
      </c>
      <c r="F285" s="972" t="s">
        <v>36</v>
      </c>
      <c r="G285" s="972" t="s">
        <v>37</v>
      </c>
      <c r="H285" s="972" t="s">
        <v>35</v>
      </c>
      <c r="I285" s="972" t="s">
        <v>35</v>
      </c>
      <c r="J285" s="972" t="s">
        <v>61</v>
      </c>
      <c r="K285" s="992"/>
      <c r="L285" s="972" t="s">
        <v>61</v>
      </c>
      <c r="M285" s="972" t="s">
        <v>53</v>
      </c>
      <c r="N285" s="972" t="s">
        <v>53</v>
      </c>
      <c r="O285" s="972" t="s">
        <v>53</v>
      </c>
      <c r="P285" s="972" t="s">
        <v>53</v>
      </c>
      <c r="Q285" s="972" t="s">
        <v>61</v>
      </c>
      <c r="R285" s="972" t="s">
        <v>61</v>
      </c>
      <c r="S285" s="972" t="s">
        <v>61</v>
      </c>
      <c r="T285" s="972" t="s">
        <v>61</v>
      </c>
      <c r="U285" s="972" t="s">
        <v>61</v>
      </c>
      <c r="V285" s="972" t="s">
        <v>61</v>
      </c>
      <c r="W285" s="993" t="s">
        <v>61</v>
      </c>
      <c r="X285" s="993" t="s">
        <v>61</v>
      </c>
      <c r="Y285" s="993" t="s">
        <v>61</v>
      </c>
      <c r="Z285" s="993" t="s">
        <v>61</v>
      </c>
      <c r="AA285" s="248"/>
      <c r="AB285" s="248"/>
      <c r="AC285" s="248"/>
      <c r="AD285" s="248"/>
      <c r="AE285" s="248"/>
      <c r="AF285" s="248"/>
      <c r="AG285" s="248"/>
      <c r="AH285" s="248"/>
      <c r="AI285" s="248"/>
      <c r="AJ285" s="248"/>
      <c r="AK285" s="248"/>
      <c r="AL285" s="248"/>
      <c r="AM285" s="248"/>
    </row>
    <row r="286" spans="1:39">
      <c r="A286" s="995" t="s">
        <v>110</v>
      </c>
      <c r="B286" s="993">
        <v>27</v>
      </c>
      <c r="C286" s="972"/>
      <c r="D286" s="972" t="s">
        <v>352</v>
      </c>
      <c r="E286" s="936"/>
      <c r="F286" s="936"/>
      <c r="G286" s="936"/>
      <c r="H286" s="936"/>
      <c r="I286" s="936"/>
      <c r="J286" s="972"/>
      <c r="K286" s="992"/>
      <c r="L286" s="972"/>
      <c r="M286" s="972"/>
      <c r="N286" s="972"/>
      <c r="O286" s="972"/>
      <c r="P286" s="972"/>
      <c r="Q286" s="972"/>
      <c r="R286" s="972"/>
      <c r="S286" s="972"/>
      <c r="T286" s="972"/>
      <c r="U286" s="972"/>
      <c r="V286" s="972"/>
      <c r="W286" s="993"/>
      <c r="X286" s="993"/>
      <c r="Y286" s="993"/>
      <c r="Z286" s="993"/>
      <c r="AA286" s="248"/>
      <c r="AB286" s="248"/>
      <c r="AC286" s="248"/>
      <c r="AD286" s="248"/>
      <c r="AE286" s="248"/>
      <c r="AF286" s="248"/>
      <c r="AG286" s="248"/>
      <c r="AH286" s="248"/>
      <c r="AI286" s="248"/>
      <c r="AJ286" s="248"/>
      <c r="AK286" s="248"/>
      <c r="AL286" s="248"/>
      <c r="AM286" s="248"/>
    </row>
    <row r="287" spans="1:39">
      <c r="A287" s="995" t="s">
        <v>41</v>
      </c>
      <c r="B287" s="993">
        <v>30</v>
      </c>
      <c r="C287" s="972" t="s">
        <v>61</v>
      </c>
      <c r="D287" s="993" t="s">
        <v>353</v>
      </c>
      <c r="E287" s="594" t="s">
        <v>36</v>
      </c>
      <c r="F287" s="594" t="s">
        <v>37</v>
      </c>
      <c r="G287" s="594" t="s">
        <v>37</v>
      </c>
      <c r="H287" s="594" t="s">
        <v>37</v>
      </c>
      <c r="I287" s="594" t="s">
        <v>37</v>
      </c>
      <c r="J287" s="972" t="s">
        <v>61</v>
      </c>
      <c r="K287" s="992"/>
      <c r="L287" s="972" t="s">
        <v>61</v>
      </c>
      <c r="M287" s="972" t="s">
        <v>61</v>
      </c>
      <c r="N287" s="972" t="s">
        <v>61</v>
      </c>
      <c r="O287" s="972" t="s">
        <v>61</v>
      </c>
      <c r="P287" s="972" t="s">
        <v>61</v>
      </c>
      <c r="Q287" s="972" t="s">
        <v>61</v>
      </c>
      <c r="R287" s="972" t="s">
        <v>61</v>
      </c>
      <c r="S287" s="972" t="s">
        <v>61</v>
      </c>
      <c r="T287" s="972" t="s">
        <v>61</v>
      </c>
      <c r="U287" s="972" t="s">
        <v>61</v>
      </c>
      <c r="V287" s="972" t="s">
        <v>61</v>
      </c>
      <c r="W287" s="993" t="s">
        <v>61</v>
      </c>
      <c r="X287" s="993" t="s">
        <v>61</v>
      </c>
      <c r="Y287" s="993" t="s">
        <v>61</v>
      </c>
      <c r="Z287" s="993" t="s">
        <v>61</v>
      </c>
      <c r="AA287" s="248"/>
      <c r="AB287" s="248"/>
      <c r="AC287" s="248"/>
      <c r="AD287" s="248"/>
      <c r="AE287" s="248"/>
      <c r="AF287" s="248"/>
      <c r="AG287" s="248"/>
      <c r="AH287" s="248"/>
      <c r="AI287" s="248"/>
      <c r="AJ287" s="248"/>
      <c r="AK287" s="248"/>
      <c r="AL287" s="248"/>
      <c r="AM287" s="248"/>
    </row>
    <row r="288" spans="1:39">
      <c r="A288" s="936"/>
      <c r="B288" s="936"/>
      <c r="C288" s="936"/>
      <c r="D288" s="936"/>
      <c r="E288" s="936"/>
      <c r="F288" s="936"/>
      <c r="G288" s="936"/>
      <c r="H288" s="936"/>
      <c r="I288" s="936"/>
      <c r="J288" s="936"/>
      <c r="K288" s="996"/>
      <c r="L288" s="936"/>
      <c r="M288" s="936"/>
      <c r="N288" s="936"/>
      <c r="O288" s="936"/>
      <c r="P288" s="936"/>
      <c r="Q288" s="936"/>
      <c r="R288" s="936"/>
      <c r="S288" s="936"/>
      <c r="T288" s="936"/>
      <c r="U288" s="936"/>
      <c r="V288" s="936"/>
      <c r="W288" s="248"/>
      <c r="X288" s="248"/>
      <c r="Y288" s="248"/>
      <c r="Z288" s="248"/>
      <c r="AA288" s="248"/>
      <c r="AB288" s="248"/>
      <c r="AC288" s="248"/>
      <c r="AD288" s="248"/>
      <c r="AE288" s="248"/>
      <c r="AF288" s="248"/>
      <c r="AG288" s="248"/>
      <c r="AH288" s="248"/>
      <c r="AI288" s="248"/>
      <c r="AJ288" s="248"/>
      <c r="AK288" s="248"/>
      <c r="AL288" s="248"/>
      <c r="AM288" s="248"/>
    </row>
  </sheetData>
  <sortState xmlns:xlrd2="http://schemas.microsoft.com/office/spreadsheetml/2017/richdata2" ref="A234:AM240">
    <sortCondition ref="B234:B240"/>
  </sortState>
  <mergeCells count="118">
    <mergeCell ref="N3:R3"/>
    <mergeCell ref="A2:G2"/>
    <mergeCell ref="H2:V2"/>
    <mergeCell ref="E3:J4"/>
    <mergeCell ref="A4:A5"/>
    <mergeCell ref="C4:C5"/>
    <mergeCell ref="B4:B5"/>
    <mergeCell ref="D4:D5"/>
    <mergeCell ref="S3:Y3"/>
    <mergeCell ref="A3:D3"/>
    <mergeCell ref="A13:G13"/>
    <mergeCell ref="H13:V13"/>
    <mergeCell ref="E14:J15"/>
    <mergeCell ref="A15:A16"/>
    <mergeCell ref="B15:B16"/>
    <mergeCell ref="C15:C16"/>
    <mergeCell ref="D15:D16"/>
    <mergeCell ref="N14:R14"/>
    <mergeCell ref="S14:Y14"/>
    <mergeCell ref="A14:D14"/>
    <mergeCell ref="A35:G35"/>
    <mergeCell ref="H35:V35"/>
    <mergeCell ref="E36:J37"/>
    <mergeCell ref="N36:R36"/>
    <mergeCell ref="S36:Y36"/>
    <mergeCell ref="A37:A38"/>
    <mergeCell ref="B37:B38"/>
    <mergeCell ref="C37:C38"/>
    <mergeCell ref="D37:D38"/>
    <mergeCell ref="A36:D36"/>
    <mergeCell ref="A58:G58"/>
    <mergeCell ref="H58:V58"/>
    <mergeCell ref="E59:J60"/>
    <mergeCell ref="N59:R59"/>
    <mergeCell ref="S59:Y59"/>
    <mergeCell ref="A60:A61"/>
    <mergeCell ref="B60:B61"/>
    <mergeCell ref="C60:C61"/>
    <mergeCell ref="D60:D61"/>
    <mergeCell ref="A59:D59"/>
    <mergeCell ref="A89:G89"/>
    <mergeCell ref="H89:V89"/>
    <mergeCell ref="E90:J91"/>
    <mergeCell ref="N90:R90"/>
    <mergeCell ref="S90:Y90"/>
    <mergeCell ref="A91:A92"/>
    <mergeCell ref="B91:B92"/>
    <mergeCell ref="C91:C92"/>
    <mergeCell ref="D91:D92"/>
    <mergeCell ref="A90:D90"/>
    <mergeCell ref="E128:J129"/>
    <mergeCell ref="N128:R128"/>
    <mergeCell ref="S128:Y128"/>
    <mergeCell ref="A129:A130"/>
    <mergeCell ref="B129:B130"/>
    <mergeCell ref="C129:C130"/>
    <mergeCell ref="D129:D130"/>
    <mergeCell ref="A128:D128"/>
    <mergeCell ref="A146:G146"/>
    <mergeCell ref="H146:V146"/>
    <mergeCell ref="E147:J148"/>
    <mergeCell ref="N147:R147"/>
    <mergeCell ref="S147:Y147"/>
    <mergeCell ref="A148:A149"/>
    <mergeCell ref="B148:B149"/>
    <mergeCell ref="C148:C149"/>
    <mergeCell ref="D148:D149"/>
    <mergeCell ref="A147:D147"/>
    <mergeCell ref="A167:G167"/>
    <mergeCell ref="H167:V167"/>
    <mergeCell ref="E168:J169"/>
    <mergeCell ref="N168:R168"/>
    <mergeCell ref="S168:Y168"/>
    <mergeCell ref="A169:A170"/>
    <mergeCell ref="B169:B170"/>
    <mergeCell ref="C169:C170"/>
    <mergeCell ref="D169:D170"/>
    <mergeCell ref="A168:D168"/>
    <mergeCell ref="N197:R197"/>
    <mergeCell ref="A196:G196"/>
    <mergeCell ref="H196:V196"/>
    <mergeCell ref="E197:J198"/>
    <mergeCell ref="S197:Y197"/>
    <mergeCell ref="A198:A199"/>
    <mergeCell ref="B198:B199"/>
    <mergeCell ref="C198:C199"/>
    <mergeCell ref="D198:D199"/>
    <mergeCell ref="A197:D197"/>
    <mergeCell ref="N216:R216"/>
    <mergeCell ref="A215:G215"/>
    <mergeCell ref="H215:V215"/>
    <mergeCell ref="E216:J217"/>
    <mergeCell ref="S216:Y216"/>
    <mergeCell ref="A217:A218"/>
    <mergeCell ref="B217:B218"/>
    <mergeCell ref="C217:C218"/>
    <mergeCell ref="D217:D218"/>
    <mergeCell ref="A216:D216"/>
    <mergeCell ref="A242:G242"/>
    <mergeCell ref="H242:V242"/>
    <mergeCell ref="E243:J244"/>
    <mergeCell ref="N243:R243"/>
    <mergeCell ref="S243:Y243"/>
    <mergeCell ref="A244:A245"/>
    <mergeCell ref="B244:B245"/>
    <mergeCell ref="C244:C245"/>
    <mergeCell ref="D244:D245"/>
    <mergeCell ref="A243:D243"/>
    <mergeCell ref="A271:G271"/>
    <mergeCell ref="H271:V271"/>
    <mergeCell ref="E272:J273"/>
    <mergeCell ref="N272:R272"/>
    <mergeCell ref="S272:Y272"/>
    <mergeCell ref="A273:A274"/>
    <mergeCell ref="B273:B274"/>
    <mergeCell ref="C273:C274"/>
    <mergeCell ref="D273:D274"/>
    <mergeCell ref="A272:D272"/>
  </mergeCells>
  <pageMargins left="0.7" right="0.7" top="0.75" bottom="0.75" header="0.3" footer="0.3"/>
  <pageSetup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239"/>
  <sheetViews>
    <sheetView tabSelected="1" workbookViewId="0">
      <pane ySplit="4" topLeftCell="A159" activePane="bottomLeft" state="frozen"/>
      <selection pane="bottomLeft" activeCell="I169" sqref="I169"/>
    </sheetView>
  </sheetViews>
  <sheetFormatPr defaultColWidth="8.85546875" defaultRowHeight="15"/>
  <cols>
    <col min="1" max="1" width="10.7109375" bestFit="1" customWidth="1"/>
    <col min="2" max="2" width="62.85546875" style="298" customWidth="1"/>
    <col min="3" max="3" width="12.42578125" customWidth="1"/>
    <col min="4" max="4" width="12.140625" customWidth="1"/>
    <col min="5" max="5" width="13.7109375" style="298" customWidth="1"/>
    <col min="6" max="6" width="30.7109375" style="319" customWidth="1"/>
    <col min="7" max="7" width="13.140625" style="10" customWidth="1"/>
    <col min="8" max="8" width="10.42578125" style="514" bestFit="1" customWidth="1"/>
    <col min="9" max="9" width="13.140625" style="10" customWidth="1"/>
    <col min="10" max="10" width="10.42578125" bestFit="1" customWidth="1"/>
    <col min="11" max="11" width="15" bestFit="1" customWidth="1"/>
    <col min="12" max="12" width="14.28515625" bestFit="1" customWidth="1"/>
    <col min="13" max="13" width="12.85546875" bestFit="1" customWidth="1"/>
    <col min="14" max="14" width="14.7109375" customWidth="1"/>
    <col min="15" max="15" width="7.7109375" bestFit="1" customWidth="1"/>
    <col min="16" max="16" width="7.7109375" style="563" customWidth="1"/>
    <col min="17" max="19" width="8.85546875" customWidth="1"/>
    <col min="20" max="20" width="13.7109375" bestFit="1" customWidth="1"/>
    <col min="21" max="21" width="34.140625" bestFit="1" customWidth="1"/>
    <col min="22" max="22" width="24.28515625" customWidth="1"/>
    <col min="23" max="23" width="18" customWidth="1"/>
  </cols>
  <sheetData>
    <row r="1" spans="1:23" s="261" customFormat="1" ht="23.25">
      <c r="B1" s="1240" t="s">
        <v>354</v>
      </c>
      <c r="C1" s="1240"/>
      <c r="D1" s="1240"/>
      <c r="E1" s="1240"/>
      <c r="F1" s="1240"/>
      <c r="G1" s="1240"/>
      <c r="H1" s="1240"/>
      <c r="I1" s="1240"/>
      <c r="J1" s="1240"/>
      <c r="K1" s="1240"/>
      <c r="L1" s="1240"/>
      <c r="M1" s="1240"/>
      <c r="N1" s="1240"/>
      <c r="O1" s="1240"/>
      <c r="P1" s="1240"/>
      <c r="Q1" s="1240"/>
      <c r="R1" s="1240"/>
      <c r="S1" s="1240"/>
      <c r="T1" s="1240"/>
      <c r="U1" s="1240"/>
      <c r="V1" s="1241"/>
      <c r="W1" s="1240"/>
    </row>
    <row r="2" spans="1:23" ht="15.75">
      <c r="A2" s="194" t="s">
        <v>355</v>
      </c>
      <c r="B2" s="1242" t="s">
        <v>356</v>
      </c>
      <c r="C2" s="262"/>
      <c r="D2" s="262"/>
      <c r="E2" s="1244" t="s">
        <v>357</v>
      </c>
      <c r="F2" s="1246" t="s">
        <v>358</v>
      </c>
      <c r="G2" s="1248" t="s">
        <v>359</v>
      </c>
      <c r="H2" s="508" t="s">
        <v>360</v>
      </c>
      <c r="I2" s="1244" t="s">
        <v>361</v>
      </c>
      <c r="J2" s="1250" t="s">
        <v>233</v>
      </c>
      <c r="K2" s="1251"/>
      <c r="L2" s="1251"/>
      <c r="M2" s="1251"/>
      <c r="N2" s="1252"/>
      <c r="O2" s="1248" t="s">
        <v>362</v>
      </c>
      <c r="P2" s="560" t="s">
        <v>363</v>
      </c>
      <c r="Q2" s="1248" t="s">
        <v>364</v>
      </c>
      <c r="R2" s="1244" t="s">
        <v>365</v>
      </c>
      <c r="S2" s="1244" t="s">
        <v>366</v>
      </c>
      <c r="T2" s="1248" t="s">
        <v>367</v>
      </c>
      <c r="U2" s="1238" t="s">
        <v>368</v>
      </c>
      <c r="V2" s="178"/>
      <c r="W2" s="183"/>
    </row>
    <row r="3" spans="1:23" ht="31.5">
      <c r="A3" s="537" t="s">
        <v>369</v>
      </c>
      <c r="B3" s="1243"/>
      <c r="C3" s="262" t="s">
        <v>370</v>
      </c>
      <c r="D3" s="571" t="s">
        <v>371</v>
      </c>
      <c r="E3" s="1245"/>
      <c r="F3" s="1247"/>
      <c r="G3" s="1249"/>
      <c r="H3" s="508" t="s">
        <v>372</v>
      </c>
      <c r="I3" s="1245"/>
      <c r="J3" s="572" t="s">
        <v>372</v>
      </c>
      <c r="K3" s="572" t="s">
        <v>373</v>
      </c>
      <c r="L3" s="572" t="s">
        <v>374</v>
      </c>
      <c r="M3" s="263" t="s">
        <v>375</v>
      </c>
      <c r="N3" s="571" t="s">
        <v>376</v>
      </c>
      <c r="O3" s="1249"/>
      <c r="P3" s="561" t="s">
        <v>377</v>
      </c>
      <c r="Q3" s="1249"/>
      <c r="R3" s="1245"/>
      <c r="S3" s="1245"/>
      <c r="T3" s="1249"/>
      <c r="U3" s="1239"/>
      <c r="V3" s="178" t="s">
        <v>378</v>
      </c>
      <c r="W3" s="183"/>
    </row>
    <row r="4" spans="1:23" s="270" customFormat="1" ht="15.75">
      <c r="A4" s="264"/>
      <c r="B4" s="313" t="s">
        <v>379</v>
      </c>
      <c r="C4" s="265"/>
      <c r="D4" s="266"/>
      <c r="E4" s="266"/>
      <c r="F4" s="318"/>
      <c r="G4" s="266"/>
      <c r="H4" s="509"/>
      <c r="I4" s="266"/>
      <c r="J4" s="267">
        <f>SUM(J6:J223)</f>
        <v>1189154</v>
      </c>
      <c r="K4" s="266">
        <f>SUM(K6:K223)</f>
        <v>417235</v>
      </c>
      <c r="L4" s="266">
        <f>SUM(L6:L223)</f>
        <v>9590</v>
      </c>
      <c r="M4" s="265">
        <f>SUM(M6:M223)</f>
        <v>862707</v>
      </c>
      <c r="N4" s="265"/>
      <c r="O4" s="266">
        <f>SUM(O6:O223)</f>
        <v>714731</v>
      </c>
      <c r="P4" s="562"/>
      <c r="Q4" s="268">
        <f>SUM(Q6:Q223)</f>
        <v>0</v>
      </c>
      <c r="R4" s="268"/>
      <c r="S4" s="268"/>
      <c r="T4" s="266"/>
      <c r="U4" s="565"/>
      <c r="V4" s="1055"/>
      <c r="W4" s="269"/>
    </row>
    <row r="5" spans="1:23" s="12" customFormat="1">
      <c r="A5" s="1042"/>
      <c r="B5" s="1043" t="s">
        <v>380</v>
      </c>
      <c r="C5" s="1044"/>
      <c r="D5" s="1044"/>
      <c r="E5" s="1045"/>
      <c r="F5" s="1046"/>
      <c r="G5" s="1047"/>
      <c r="H5" s="1048"/>
      <c r="I5" s="1049"/>
      <c r="J5" s="1050"/>
      <c r="K5" s="1044"/>
      <c r="L5" s="1044"/>
      <c r="M5" s="1044"/>
      <c r="N5" s="1051"/>
      <c r="O5" s="1044"/>
      <c r="P5" s="1052"/>
      <c r="Q5" s="1044"/>
      <c r="R5" s="1044"/>
      <c r="S5" s="1044"/>
      <c r="T5" s="1044"/>
      <c r="U5" s="1053"/>
      <c r="V5" s="1054"/>
    </row>
    <row r="6" spans="1:23" s="249" customFormat="1" ht="12.75">
      <c r="A6" s="606" t="s">
        <v>381</v>
      </c>
      <c r="B6" s="607" t="s">
        <v>382</v>
      </c>
      <c r="C6" s="608" t="s">
        <v>383</v>
      </c>
      <c r="D6" s="609" t="s">
        <v>384</v>
      </c>
      <c r="E6" s="610" t="s">
        <v>385</v>
      </c>
      <c r="F6" s="611">
        <v>44384</v>
      </c>
      <c r="G6" s="654">
        <v>44384</v>
      </c>
      <c r="H6" s="613"/>
      <c r="I6" s="614">
        <v>44384</v>
      </c>
      <c r="J6" s="615">
        <v>2888</v>
      </c>
      <c r="K6" s="616">
        <v>1100</v>
      </c>
      <c r="L6" s="617">
        <v>1</v>
      </c>
      <c r="M6" s="617">
        <v>2725</v>
      </c>
      <c r="N6" s="655">
        <f>SUM(K6/J6)</f>
        <v>0.38088642659279781</v>
      </c>
      <c r="O6" s="617">
        <v>2035</v>
      </c>
      <c r="P6" s="619"/>
      <c r="Q6" s="620"/>
      <c r="R6" s="620"/>
      <c r="S6" s="620"/>
      <c r="T6" s="620"/>
      <c r="U6" s="621" t="s">
        <v>386</v>
      </c>
      <c r="V6" s="609"/>
    </row>
    <row r="7" spans="1:23" s="249" customFormat="1" ht="25.5">
      <c r="A7" s="606" t="s">
        <v>387</v>
      </c>
      <c r="B7" s="607" t="s">
        <v>388</v>
      </c>
      <c r="C7" s="608" t="s">
        <v>389</v>
      </c>
      <c r="D7" s="609" t="s">
        <v>384</v>
      </c>
      <c r="E7" s="610" t="s">
        <v>390</v>
      </c>
      <c r="F7" s="611">
        <v>44385</v>
      </c>
      <c r="G7" s="612">
        <v>44385</v>
      </c>
      <c r="H7" s="613"/>
      <c r="I7" s="623"/>
      <c r="J7" s="624"/>
      <c r="K7" s="625"/>
      <c r="L7" s="620"/>
      <c r="M7" s="620"/>
      <c r="N7" s="626"/>
      <c r="O7" s="617">
        <v>5374</v>
      </c>
      <c r="P7" s="619"/>
      <c r="Q7" s="620"/>
      <c r="R7" s="620"/>
      <c r="S7" s="620"/>
      <c r="T7" s="620"/>
      <c r="U7" s="621" t="s">
        <v>391</v>
      </c>
      <c r="V7" s="622"/>
    </row>
    <row r="8" spans="1:23" s="249" customFormat="1" ht="12.75">
      <c r="A8" s="606" t="s">
        <v>387</v>
      </c>
      <c r="B8" s="607" t="s">
        <v>392</v>
      </c>
      <c r="C8" s="627" t="s">
        <v>383</v>
      </c>
      <c r="D8" s="609" t="s">
        <v>384</v>
      </c>
      <c r="E8" s="610" t="s">
        <v>393</v>
      </c>
      <c r="F8" s="611">
        <v>44385</v>
      </c>
      <c r="G8" s="612">
        <v>44385</v>
      </c>
      <c r="H8" s="613"/>
      <c r="I8" s="614">
        <v>44385</v>
      </c>
      <c r="J8" s="615">
        <v>4644</v>
      </c>
      <c r="K8" s="616">
        <v>1576</v>
      </c>
      <c r="L8" s="617">
        <v>0</v>
      </c>
      <c r="M8" s="617">
        <v>3764</v>
      </c>
      <c r="N8" s="618">
        <f t="shared" ref="N8:N20" si="0">SUM(K8/J8)</f>
        <v>0.33936261843238585</v>
      </c>
      <c r="O8" s="620"/>
      <c r="P8" s="619"/>
      <c r="Q8" s="620"/>
      <c r="R8" s="620"/>
      <c r="S8" s="620"/>
      <c r="T8" s="620"/>
      <c r="U8" s="621" t="s">
        <v>394</v>
      </c>
      <c r="V8" s="622"/>
    </row>
    <row r="9" spans="1:23" s="249" customFormat="1" ht="25.5">
      <c r="A9" s="606" t="s">
        <v>369</v>
      </c>
      <c r="B9" s="607" t="s">
        <v>395</v>
      </c>
      <c r="C9" s="627" t="s">
        <v>383</v>
      </c>
      <c r="D9" s="609"/>
      <c r="E9" s="610" t="s">
        <v>396</v>
      </c>
      <c r="F9" s="611">
        <v>44389</v>
      </c>
      <c r="G9" s="612">
        <v>44389</v>
      </c>
      <c r="H9" s="613"/>
      <c r="I9" s="623"/>
      <c r="J9" s="624"/>
      <c r="K9" s="625"/>
      <c r="L9" s="620"/>
      <c r="M9" s="620"/>
      <c r="N9" s="626"/>
      <c r="O9" s="617">
        <v>2583</v>
      </c>
      <c r="P9" s="619"/>
      <c r="Q9" s="620"/>
      <c r="R9" s="620"/>
      <c r="S9" s="620"/>
      <c r="T9" s="620"/>
      <c r="U9" s="621" t="s">
        <v>397</v>
      </c>
      <c r="V9" s="622"/>
    </row>
    <row r="10" spans="1:23" s="249" customFormat="1" ht="25.5">
      <c r="A10" s="606" t="s">
        <v>369</v>
      </c>
      <c r="B10" s="607" t="s">
        <v>398</v>
      </c>
      <c r="C10" s="627" t="s">
        <v>383</v>
      </c>
      <c r="D10" s="609"/>
      <c r="E10" s="610" t="s">
        <v>396</v>
      </c>
      <c r="F10" s="611">
        <v>44389</v>
      </c>
      <c r="G10" s="612">
        <v>44389</v>
      </c>
      <c r="H10" s="613"/>
      <c r="I10" s="623"/>
      <c r="J10" s="624"/>
      <c r="K10" s="625"/>
      <c r="L10" s="620"/>
      <c r="M10" s="620"/>
      <c r="N10" s="626"/>
      <c r="O10" s="617">
        <v>2583</v>
      </c>
      <c r="P10" s="619"/>
      <c r="Q10" s="620"/>
      <c r="R10" s="620"/>
      <c r="S10" s="620"/>
      <c r="T10" s="620"/>
      <c r="U10" s="621" t="s">
        <v>397</v>
      </c>
      <c r="V10" s="622"/>
    </row>
    <row r="11" spans="1:23" s="249" customFormat="1" ht="25.5">
      <c r="A11" s="606" t="s">
        <v>369</v>
      </c>
      <c r="B11" s="607" t="s">
        <v>399</v>
      </c>
      <c r="C11" s="627" t="s">
        <v>383</v>
      </c>
      <c r="D11" s="609"/>
      <c r="E11" s="610" t="s">
        <v>396</v>
      </c>
      <c r="F11" s="628">
        <v>44390</v>
      </c>
      <c r="G11" s="612">
        <v>44390</v>
      </c>
      <c r="H11" s="613"/>
      <c r="I11" s="614">
        <v>44390</v>
      </c>
      <c r="J11" s="615">
        <v>2731</v>
      </c>
      <c r="K11" s="616">
        <v>928</v>
      </c>
      <c r="L11" s="617">
        <v>1</v>
      </c>
      <c r="M11" s="617">
        <v>5302</v>
      </c>
      <c r="N11" s="618">
        <f>SUM(K11/J11)</f>
        <v>0.33980227023068471</v>
      </c>
      <c r="O11" s="620"/>
      <c r="P11" s="619"/>
      <c r="Q11" s="620"/>
      <c r="R11" s="620"/>
      <c r="S11" s="620"/>
      <c r="T11" s="620"/>
      <c r="U11" s="621" t="s">
        <v>397</v>
      </c>
      <c r="V11" s="622"/>
    </row>
    <row r="12" spans="1:23" s="249" customFormat="1" ht="12.75">
      <c r="A12" s="606" t="s">
        <v>387</v>
      </c>
      <c r="B12" s="607" t="s">
        <v>400</v>
      </c>
      <c r="C12" s="627" t="s">
        <v>383</v>
      </c>
      <c r="D12" s="609" t="s">
        <v>384</v>
      </c>
      <c r="E12" s="610" t="s">
        <v>393</v>
      </c>
      <c r="F12" s="611">
        <v>44392</v>
      </c>
      <c r="G12" s="612">
        <v>44392</v>
      </c>
      <c r="H12" s="613"/>
      <c r="I12" s="623"/>
      <c r="J12" s="624"/>
      <c r="K12" s="624"/>
      <c r="L12" s="624"/>
      <c r="M12" s="624"/>
      <c r="N12" s="626"/>
      <c r="O12" s="617">
        <v>3353</v>
      </c>
      <c r="P12" s="619"/>
      <c r="Q12" s="620"/>
      <c r="R12" s="620"/>
      <c r="S12" s="620"/>
      <c r="T12" s="620"/>
      <c r="U12" s="621" t="s">
        <v>401</v>
      </c>
      <c r="V12" s="622"/>
    </row>
    <row r="13" spans="1:23" s="249" customFormat="1" ht="12.75">
      <c r="A13" s="606" t="s">
        <v>387</v>
      </c>
      <c r="B13" s="607" t="s">
        <v>402</v>
      </c>
      <c r="C13" s="627" t="s">
        <v>383</v>
      </c>
      <c r="D13" s="609" t="s">
        <v>384</v>
      </c>
      <c r="E13" s="610" t="s">
        <v>393</v>
      </c>
      <c r="F13" s="611">
        <v>44392</v>
      </c>
      <c r="G13" s="612">
        <v>44392</v>
      </c>
      <c r="H13" s="613"/>
      <c r="I13" s="614">
        <v>44392</v>
      </c>
      <c r="J13" s="615">
        <v>4583</v>
      </c>
      <c r="K13" s="616">
        <v>1539</v>
      </c>
      <c r="L13" s="617">
        <v>0</v>
      </c>
      <c r="M13" s="617">
        <v>3851</v>
      </c>
      <c r="N13" s="618">
        <f t="shared" si="0"/>
        <v>0.33580624045385121</v>
      </c>
      <c r="O13" s="620"/>
      <c r="P13" s="619"/>
      <c r="Q13" s="620"/>
      <c r="R13" s="620"/>
      <c r="S13" s="620"/>
      <c r="T13" s="620"/>
      <c r="U13" s="621" t="s">
        <v>394</v>
      </c>
      <c r="V13" s="622"/>
    </row>
    <row r="14" spans="1:23" s="249" customFormat="1" ht="25.5">
      <c r="A14" s="606" t="s">
        <v>369</v>
      </c>
      <c r="B14" s="607" t="s">
        <v>403</v>
      </c>
      <c r="C14" s="627" t="s">
        <v>383</v>
      </c>
      <c r="D14" s="609"/>
      <c r="E14" s="610" t="s">
        <v>396</v>
      </c>
      <c r="F14" s="611">
        <v>44393</v>
      </c>
      <c r="G14" s="612">
        <v>44393</v>
      </c>
      <c r="H14" s="613"/>
      <c r="I14" s="614">
        <v>44393</v>
      </c>
      <c r="J14" s="615">
        <v>2734</v>
      </c>
      <c r="K14" s="616">
        <v>843</v>
      </c>
      <c r="L14" s="617">
        <v>1</v>
      </c>
      <c r="M14" s="617">
        <v>4953</v>
      </c>
      <c r="N14" s="618">
        <f>SUM(K14/J14)</f>
        <v>0.30833942940746162</v>
      </c>
      <c r="O14" s="617">
        <v>2558</v>
      </c>
      <c r="P14" s="619"/>
      <c r="Q14" s="620"/>
      <c r="R14" s="620"/>
      <c r="S14" s="620"/>
      <c r="T14" s="620"/>
      <c r="U14" s="621" t="s">
        <v>397</v>
      </c>
      <c r="V14" s="622"/>
    </row>
    <row r="15" spans="1:23" s="249" customFormat="1" ht="12.75">
      <c r="A15" s="606"/>
      <c r="B15" s="629" t="s">
        <v>404</v>
      </c>
      <c r="C15" s="627" t="s">
        <v>383</v>
      </c>
      <c r="D15" s="609" t="s">
        <v>384</v>
      </c>
      <c r="E15" s="610" t="s">
        <v>405</v>
      </c>
      <c r="F15" s="611">
        <v>44396</v>
      </c>
      <c r="G15" s="612">
        <v>44396</v>
      </c>
      <c r="H15" s="613"/>
      <c r="I15" s="614">
        <v>44396</v>
      </c>
      <c r="J15" s="615">
        <v>3527</v>
      </c>
      <c r="K15" s="616">
        <v>1234</v>
      </c>
      <c r="L15" s="617">
        <v>7</v>
      </c>
      <c r="M15" s="617">
        <v>5238</v>
      </c>
      <c r="N15" s="618">
        <f t="shared" si="0"/>
        <v>0.34987241281542386</v>
      </c>
      <c r="O15" s="617">
        <v>3234</v>
      </c>
      <c r="P15" s="619"/>
      <c r="Q15" s="620"/>
      <c r="R15" s="620"/>
      <c r="S15" s="620"/>
      <c r="T15" s="620"/>
      <c r="U15" s="621" t="s">
        <v>397</v>
      </c>
      <c r="V15" s="622"/>
    </row>
    <row r="16" spans="1:23" s="249" customFormat="1" ht="12.75">
      <c r="A16" s="606"/>
      <c r="B16" s="629" t="s">
        <v>406</v>
      </c>
      <c r="C16" s="627" t="s">
        <v>383</v>
      </c>
      <c r="D16" s="609" t="s">
        <v>384</v>
      </c>
      <c r="E16" s="610" t="s">
        <v>405</v>
      </c>
      <c r="F16" s="611">
        <v>44397</v>
      </c>
      <c r="G16" s="612">
        <v>44397</v>
      </c>
      <c r="H16" s="613"/>
      <c r="I16" s="614">
        <v>44397</v>
      </c>
      <c r="J16" s="615">
        <v>235</v>
      </c>
      <c r="K16" s="616">
        <v>102</v>
      </c>
      <c r="L16" s="617">
        <v>0</v>
      </c>
      <c r="M16" s="617">
        <v>3264</v>
      </c>
      <c r="N16" s="618">
        <f t="shared" si="0"/>
        <v>0.43404255319148938</v>
      </c>
      <c r="O16" s="617">
        <v>217</v>
      </c>
      <c r="P16" s="619"/>
      <c r="Q16" s="620"/>
      <c r="R16" s="620"/>
      <c r="S16" s="620"/>
      <c r="T16" s="620"/>
      <c r="U16" s="621" t="s">
        <v>397</v>
      </c>
      <c r="V16" s="622"/>
    </row>
    <row r="17" spans="1:22" s="249" customFormat="1" ht="12.75">
      <c r="A17" s="606"/>
      <c r="B17" s="629" t="s">
        <v>407</v>
      </c>
      <c r="C17" s="627" t="s">
        <v>383</v>
      </c>
      <c r="D17" s="609" t="s">
        <v>384</v>
      </c>
      <c r="E17" s="610" t="s">
        <v>405</v>
      </c>
      <c r="F17" s="611">
        <v>44398</v>
      </c>
      <c r="G17" s="612">
        <v>44398</v>
      </c>
      <c r="H17" s="613"/>
      <c r="I17" s="614">
        <v>44398</v>
      </c>
      <c r="J17" s="615">
        <v>8888</v>
      </c>
      <c r="K17" s="616">
        <v>3027</v>
      </c>
      <c r="L17" s="617">
        <v>1062</v>
      </c>
      <c r="M17" s="617">
        <v>10631</v>
      </c>
      <c r="N17" s="618">
        <f t="shared" si="0"/>
        <v>0.34057155715571558</v>
      </c>
      <c r="O17" s="617">
        <v>4337</v>
      </c>
      <c r="P17" s="619"/>
      <c r="Q17" s="620"/>
      <c r="R17" s="620"/>
      <c r="S17" s="620"/>
      <c r="T17" s="620"/>
      <c r="U17" s="621" t="s">
        <v>397</v>
      </c>
      <c r="V17" s="622"/>
    </row>
    <row r="18" spans="1:22" s="249" customFormat="1" ht="12.75">
      <c r="A18" s="606"/>
      <c r="B18" s="629" t="s">
        <v>408</v>
      </c>
      <c r="C18" s="627"/>
      <c r="D18" s="609"/>
      <c r="E18" s="610"/>
      <c r="F18" s="611">
        <v>44399</v>
      </c>
      <c r="G18" s="612">
        <v>44399</v>
      </c>
      <c r="H18" s="613"/>
      <c r="I18" s="614">
        <v>44397</v>
      </c>
      <c r="J18" s="615">
        <v>12072</v>
      </c>
      <c r="K18" s="616">
        <v>3163</v>
      </c>
      <c r="L18" s="617">
        <v>2</v>
      </c>
      <c r="M18" s="617">
        <v>8879</v>
      </c>
      <c r="N18" s="618">
        <f t="shared" si="0"/>
        <v>0.26201126573889993</v>
      </c>
      <c r="O18" s="617">
        <v>8785</v>
      </c>
      <c r="P18" s="619"/>
      <c r="Q18" s="620"/>
      <c r="R18" s="620"/>
      <c r="S18" s="620"/>
      <c r="T18" s="620"/>
      <c r="U18" s="621" t="s">
        <v>397</v>
      </c>
      <c r="V18" s="622"/>
    </row>
    <row r="19" spans="1:22" s="249" customFormat="1" ht="12.75">
      <c r="A19" s="606" t="s">
        <v>387</v>
      </c>
      <c r="B19" s="607" t="s">
        <v>409</v>
      </c>
      <c r="C19" s="627" t="s">
        <v>383</v>
      </c>
      <c r="D19" s="609" t="s">
        <v>410</v>
      </c>
      <c r="E19" s="610" t="s">
        <v>405</v>
      </c>
      <c r="F19" s="611">
        <v>44397</v>
      </c>
      <c r="G19" s="612">
        <v>44398</v>
      </c>
      <c r="H19" s="613"/>
      <c r="I19" s="630"/>
      <c r="J19" s="624"/>
      <c r="K19" s="625"/>
      <c r="L19" s="620"/>
      <c r="M19" s="620"/>
      <c r="N19" s="626"/>
      <c r="O19" s="617">
        <v>4632</v>
      </c>
      <c r="P19" s="619"/>
      <c r="Q19" s="620"/>
      <c r="R19" s="620"/>
      <c r="S19" s="620"/>
      <c r="T19" s="620"/>
      <c r="U19" s="621" t="s">
        <v>411</v>
      </c>
      <c r="V19" s="622"/>
    </row>
    <row r="20" spans="1:22" s="249" customFormat="1" ht="12.75">
      <c r="A20" s="606" t="s">
        <v>381</v>
      </c>
      <c r="B20" s="607" t="s">
        <v>412</v>
      </c>
      <c r="C20" s="627" t="s">
        <v>383</v>
      </c>
      <c r="D20" s="609"/>
      <c r="E20" s="610" t="s">
        <v>385</v>
      </c>
      <c r="F20" s="611">
        <v>44398</v>
      </c>
      <c r="G20" s="612">
        <v>44399</v>
      </c>
      <c r="H20" s="613"/>
      <c r="I20" s="614">
        <v>44399</v>
      </c>
      <c r="J20" s="615">
        <v>4518</v>
      </c>
      <c r="K20" s="616">
        <v>2039</v>
      </c>
      <c r="L20" s="617">
        <v>52</v>
      </c>
      <c r="M20" s="617">
        <v>4283</v>
      </c>
      <c r="N20" s="618">
        <f t="shared" si="0"/>
        <v>0.45130588756086765</v>
      </c>
      <c r="O20" s="617">
        <v>2028</v>
      </c>
      <c r="P20" s="619"/>
      <c r="Q20" s="620"/>
      <c r="R20" s="620"/>
      <c r="S20" s="620"/>
      <c r="T20" s="620"/>
      <c r="U20" s="621" t="s">
        <v>413</v>
      </c>
      <c r="V20" s="622"/>
    </row>
    <row r="21" spans="1:22" s="249" customFormat="1" ht="12.75">
      <c r="A21" s="606" t="s">
        <v>387</v>
      </c>
      <c r="B21" s="631" t="s">
        <v>414</v>
      </c>
      <c r="C21" s="627" t="s">
        <v>389</v>
      </c>
      <c r="D21" s="609" t="s">
        <v>384</v>
      </c>
      <c r="E21" s="610" t="s">
        <v>393</v>
      </c>
      <c r="F21" s="628">
        <v>44399</v>
      </c>
      <c r="G21" s="612">
        <v>44399</v>
      </c>
      <c r="H21" s="613"/>
      <c r="I21" s="623"/>
      <c r="J21" s="624"/>
      <c r="K21" s="625"/>
      <c r="L21" s="620"/>
      <c r="M21" s="620"/>
      <c r="N21" s="626"/>
      <c r="O21" s="617">
        <v>3304</v>
      </c>
      <c r="P21" s="619"/>
      <c r="Q21" s="620"/>
      <c r="R21" s="620"/>
      <c r="S21" s="620"/>
      <c r="T21" s="620"/>
      <c r="U21" s="621" t="s">
        <v>415</v>
      </c>
      <c r="V21" s="622"/>
    </row>
    <row r="22" spans="1:22" s="249" customFormat="1" ht="12.75">
      <c r="A22" s="606" t="s">
        <v>387</v>
      </c>
      <c r="B22" s="607" t="s">
        <v>402</v>
      </c>
      <c r="C22" s="627" t="s">
        <v>383</v>
      </c>
      <c r="D22" s="609" t="s">
        <v>384</v>
      </c>
      <c r="E22" s="610" t="s">
        <v>393</v>
      </c>
      <c r="F22" s="611">
        <v>44399</v>
      </c>
      <c r="G22" s="612">
        <v>44399</v>
      </c>
      <c r="H22" s="613"/>
      <c r="I22" s="614">
        <v>44399</v>
      </c>
      <c r="J22" s="632">
        <v>4521</v>
      </c>
      <c r="K22" s="616">
        <v>1518</v>
      </c>
      <c r="L22" s="617">
        <v>0</v>
      </c>
      <c r="M22" s="617">
        <v>4242</v>
      </c>
      <c r="N22" s="618">
        <f t="shared" ref="N22:N25" si="1">SUM(K22/J22)</f>
        <v>0.33576642335766421</v>
      </c>
      <c r="O22" s="620"/>
      <c r="P22" s="619"/>
      <c r="Q22" s="620"/>
      <c r="R22" s="620"/>
      <c r="S22" s="620"/>
      <c r="T22" s="620"/>
      <c r="U22" s="621" t="s">
        <v>394</v>
      </c>
      <c r="V22" s="622"/>
    </row>
    <row r="23" spans="1:22" s="249" customFormat="1" ht="25.5">
      <c r="A23" s="606" t="s">
        <v>387</v>
      </c>
      <c r="B23" s="607" t="s">
        <v>388</v>
      </c>
      <c r="C23" s="627" t="s">
        <v>383</v>
      </c>
      <c r="D23" s="609" t="s">
        <v>384</v>
      </c>
      <c r="E23" s="610" t="s">
        <v>390</v>
      </c>
      <c r="F23" s="611">
        <v>44404</v>
      </c>
      <c r="G23" s="612">
        <v>44404</v>
      </c>
      <c r="H23" s="633"/>
      <c r="I23" s="634"/>
      <c r="J23" s="635"/>
      <c r="K23" s="625"/>
      <c r="L23" s="620"/>
      <c r="M23" s="620"/>
      <c r="N23" s="626"/>
      <c r="O23" s="615">
        <v>6740</v>
      </c>
      <c r="P23" s="636"/>
      <c r="Q23" s="620"/>
      <c r="R23" s="620"/>
      <c r="S23" s="620"/>
      <c r="T23" s="620"/>
      <c r="U23" s="621" t="s">
        <v>416</v>
      </c>
      <c r="V23" s="622"/>
    </row>
    <row r="24" spans="1:22" s="249" customFormat="1" ht="12.75">
      <c r="A24" s="606" t="s">
        <v>417</v>
      </c>
      <c r="B24" s="607" t="s">
        <v>418</v>
      </c>
      <c r="C24" s="627" t="s">
        <v>383</v>
      </c>
      <c r="D24" s="609" t="s">
        <v>410</v>
      </c>
      <c r="E24" s="610" t="s">
        <v>405</v>
      </c>
      <c r="F24" s="611">
        <v>44404</v>
      </c>
      <c r="G24" s="612">
        <v>44404</v>
      </c>
      <c r="H24" s="613"/>
      <c r="I24" s="614">
        <v>44404</v>
      </c>
      <c r="J24" s="615">
        <v>23046</v>
      </c>
      <c r="K24" s="616">
        <v>5141</v>
      </c>
      <c r="L24" s="617">
        <v>326</v>
      </c>
      <c r="M24" s="617">
        <v>10381</v>
      </c>
      <c r="N24" s="618">
        <f t="shared" si="1"/>
        <v>0.22307558795452573</v>
      </c>
      <c r="O24" s="620"/>
      <c r="P24" s="619"/>
      <c r="Q24" s="620"/>
      <c r="R24" s="620"/>
      <c r="S24" s="620"/>
      <c r="T24" s="620"/>
      <c r="U24" s="621" t="s">
        <v>419</v>
      </c>
      <c r="V24" s="622"/>
    </row>
    <row r="25" spans="1:22" s="249" customFormat="1" ht="12.75">
      <c r="A25" s="606" t="s">
        <v>381</v>
      </c>
      <c r="B25" s="694" t="s">
        <v>420</v>
      </c>
      <c r="C25" s="695" t="s">
        <v>383</v>
      </c>
      <c r="D25" s="679" t="s">
        <v>384</v>
      </c>
      <c r="E25" s="723" t="s">
        <v>385</v>
      </c>
      <c r="F25" s="775">
        <v>44406</v>
      </c>
      <c r="G25" s="767">
        <v>44406</v>
      </c>
      <c r="H25" s="728"/>
      <c r="I25" s="729">
        <v>44406</v>
      </c>
      <c r="J25" s="632">
        <v>2790</v>
      </c>
      <c r="K25" s="656">
        <v>1050</v>
      </c>
      <c r="L25" s="685">
        <v>1</v>
      </c>
      <c r="M25" s="685">
        <v>2545</v>
      </c>
      <c r="N25" s="769">
        <f t="shared" si="1"/>
        <v>0.37634408602150538</v>
      </c>
      <c r="O25" s="685">
        <v>2066</v>
      </c>
      <c r="P25" s="666"/>
      <c r="Q25" s="689"/>
      <c r="R25" s="689"/>
      <c r="S25" s="689"/>
      <c r="T25" s="689"/>
      <c r="U25" s="690" t="s">
        <v>421</v>
      </c>
      <c r="V25" s="765"/>
    </row>
    <row r="26" spans="1:22" s="645" customFormat="1" ht="12.75">
      <c r="A26" s="1010"/>
      <c r="B26" s="1011" t="s">
        <v>422</v>
      </c>
      <c r="C26" s="1033"/>
      <c r="D26" s="1033"/>
      <c r="E26" s="1034"/>
      <c r="F26" s="1041"/>
      <c r="G26" s="1036"/>
      <c r="H26" s="1037"/>
      <c r="I26" s="1036"/>
      <c r="J26" s="1033"/>
      <c r="K26" s="1033"/>
      <c r="L26" s="1033"/>
      <c r="M26" s="1033"/>
      <c r="N26" s="1016"/>
      <c r="O26" s="1033"/>
      <c r="P26" s="1038"/>
      <c r="Q26" s="1033"/>
      <c r="R26" s="1033"/>
      <c r="S26" s="1033"/>
      <c r="T26" s="1033"/>
      <c r="U26" s="1033"/>
      <c r="V26" s="1040"/>
    </row>
    <row r="27" spans="1:22" s="249" customFormat="1" ht="12.75">
      <c r="A27" s="609" t="s">
        <v>387</v>
      </c>
      <c r="B27" s="610" t="s">
        <v>423</v>
      </c>
      <c r="C27" s="627" t="s">
        <v>383</v>
      </c>
      <c r="D27" s="609" t="s">
        <v>384</v>
      </c>
      <c r="E27" s="610" t="s">
        <v>424</v>
      </c>
      <c r="F27" s="706">
        <v>44410</v>
      </c>
      <c r="G27" s="654">
        <v>44410</v>
      </c>
      <c r="H27" s="697"/>
      <c r="I27" s="819"/>
      <c r="J27" s="1039"/>
      <c r="K27" s="620"/>
      <c r="L27" s="620"/>
      <c r="M27" s="620"/>
      <c r="N27" s="676"/>
      <c r="O27" s="617">
        <v>254</v>
      </c>
      <c r="P27" s="619"/>
      <c r="Q27" s="620"/>
      <c r="R27" s="620"/>
      <c r="S27" s="620"/>
      <c r="T27" s="620"/>
      <c r="U27" s="621" t="s">
        <v>425</v>
      </c>
      <c r="V27" s="609"/>
    </row>
    <row r="28" spans="1:22" s="249" customFormat="1" ht="12.75">
      <c r="A28" s="606" t="s">
        <v>381</v>
      </c>
      <c r="B28" s="607" t="s">
        <v>426</v>
      </c>
      <c r="C28" s="627" t="s">
        <v>383</v>
      </c>
      <c r="D28" s="609"/>
      <c r="E28" s="610" t="s">
        <v>427</v>
      </c>
      <c r="F28" s="611">
        <v>44410</v>
      </c>
      <c r="G28" s="654">
        <v>44410</v>
      </c>
      <c r="H28" s="613"/>
      <c r="I28" s="614">
        <v>44410</v>
      </c>
      <c r="J28" s="615">
        <v>280</v>
      </c>
      <c r="K28" s="616">
        <v>139</v>
      </c>
      <c r="L28" s="617">
        <v>1</v>
      </c>
      <c r="M28" s="617">
        <v>1052</v>
      </c>
      <c r="N28" s="655">
        <f>SUM(K28/J28)</f>
        <v>0.49642857142857144</v>
      </c>
      <c r="O28" s="617">
        <v>206</v>
      </c>
      <c r="P28" s="619"/>
      <c r="Q28" s="620"/>
      <c r="R28" s="620"/>
      <c r="S28" s="620"/>
      <c r="T28" s="620"/>
      <c r="U28" s="621" t="s">
        <v>413</v>
      </c>
      <c r="V28" s="622"/>
    </row>
    <row r="29" spans="1:22" s="249" customFormat="1" ht="25.5">
      <c r="A29" s="606" t="s">
        <v>369</v>
      </c>
      <c r="B29" s="607" t="s">
        <v>395</v>
      </c>
      <c r="C29" s="627" t="s">
        <v>383</v>
      </c>
      <c r="D29" s="609" t="s">
        <v>384</v>
      </c>
      <c r="E29" s="610" t="s">
        <v>396</v>
      </c>
      <c r="F29" s="611">
        <v>44412</v>
      </c>
      <c r="G29" s="612">
        <v>44412</v>
      </c>
      <c r="H29" s="613"/>
      <c r="I29" s="623"/>
      <c r="J29" s="624"/>
      <c r="K29" s="625"/>
      <c r="L29" s="620"/>
      <c r="M29" s="620"/>
      <c r="N29" s="626"/>
      <c r="O29" s="617">
        <v>1598</v>
      </c>
      <c r="P29" s="619"/>
      <c r="Q29" s="620"/>
      <c r="R29" s="620"/>
      <c r="S29" s="620"/>
      <c r="T29" s="620"/>
      <c r="U29" s="621" t="s">
        <v>397</v>
      </c>
      <c r="V29" s="622"/>
    </row>
    <row r="30" spans="1:22" s="249" customFormat="1" ht="12.75">
      <c r="A30" s="656" t="s">
        <v>387</v>
      </c>
      <c r="B30" s="657" t="s">
        <v>402</v>
      </c>
      <c r="C30" s="658" t="s">
        <v>383</v>
      </c>
      <c r="D30" s="617"/>
      <c r="E30" s="659" t="s">
        <v>393</v>
      </c>
      <c r="F30" s="660">
        <v>44413</v>
      </c>
      <c r="G30" s="612">
        <v>44414</v>
      </c>
      <c r="H30" s="613"/>
      <c r="I30" s="614">
        <v>44414</v>
      </c>
      <c r="J30" s="615">
        <v>4490</v>
      </c>
      <c r="K30" s="616">
        <v>1626</v>
      </c>
      <c r="L30" s="617">
        <v>0</v>
      </c>
      <c r="M30" s="617">
        <v>4211</v>
      </c>
      <c r="N30" s="618">
        <f>SUM(K30/J30)</f>
        <v>0.36213808463251668</v>
      </c>
      <c r="O30" s="620"/>
      <c r="P30" s="619"/>
      <c r="Q30" s="620"/>
      <c r="R30" s="620"/>
      <c r="S30" s="620"/>
      <c r="T30" s="620"/>
      <c r="U30" s="621" t="s">
        <v>394</v>
      </c>
      <c r="V30" s="622"/>
    </row>
    <row r="31" spans="1:22" s="249" customFormat="1" ht="12.75">
      <c r="A31" s="606" t="s">
        <v>387</v>
      </c>
      <c r="B31" s="607" t="s">
        <v>428</v>
      </c>
      <c r="C31" s="627" t="s">
        <v>383</v>
      </c>
      <c r="D31" s="609"/>
      <c r="E31" s="610" t="s">
        <v>429</v>
      </c>
      <c r="F31" s="611">
        <v>44414</v>
      </c>
      <c r="G31" s="612">
        <v>44414</v>
      </c>
      <c r="H31" s="613"/>
      <c r="I31" s="630"/>
      <c r="J31" s="624"/>
      <c r="K31" s="625"/>
      <c r="L31" s="620"/>
      <c r="M31" s="620"/>
      <c r="N31" s="626"/>
      <c r="O31" s="617">
        <v>3340</v>
      </c>
      <c r="P31" s="619"/>
      <c r="Q31" s="620"/>
      <c r="R31" s="620"/>
      <c r="S31" s="620"/>
      <c r="T31" s="620"/>
      <c r="U31" s="621" t="s">
        <v>411</v>
      </c>
      <c r="V31" s="622"/>
    </row>
    <row r="32" spans="1:22" s="249" customFormat="1" ht="12.75">
      <c r="A32" s="249" t="s">
        <v>369</v>
      </c>
      <c r="B32" s="646" t="s">
        <v>430</v>
      </c>
      <c r="C32" s="661" t="s">
        <v>383</v>
      </c>
      <c r="D32" s="609"/>
      <c r="E32" s="662" t="s">
        <v>431</v>
      </c>
      <c r="F32" s="663">
        <v>44418</v>
      </c>
      <c r="G32" s="664">
        <v>44421</v>
      </c>
      <c r="H32" s="665"/>
      <c r="I32" s="630"/>
      <c r="J32" s="624"/>
      <c r="K32" s="625"/>
      <c r="L32" s="620"/>
      <c r="M32" s="620"/>
      <c r="N32" s="626"/>
      <c r="O32" s="620"/>
      <c r="P32" s="666"/>
      <c r="Q32" s="620"/>
      <c r="R32" s="620"/>
      <c r="S32" s="620"/>
      <c r="T32" s="620"/>
      <c r="U32" s="621" t="s">
        <v>397</v>
      </c>
      <c r="V32" s="622"/>
    </row>
    <row r="33" spans="1:22" s="249" customFormat="1" ht="25.5">
      <c r="A33" s="249" t="s">
        <v>369</v>
      </c>
      <c r="B33" s="667" t="s">
        <v>432</v>
      </c>
      <c r="C33" s="661" t="s">
        <v>383</v>
      </c>
      <c r="D33" s="609"/>
      <c r="E33" s="662" t="s">
        <v>433</v>
      </c>
      <c r="F33" s="663">
        <v>44420</v>
      </c>
      <c r="G33" s="664">
        <v>44420</v>
      </c>
      <c r="H33" s="668" t="s">
        <v>434</v>
      </c>
      <c r="I33" s="612">
        <v>44420</v>
      </c>
      <c r="J33" s="669">
        <v>6517</v>
      </c>
      <c r="K33" s="644">
        <v>2583</v>
      </c>
      <c r="L33" s="644">
        <v>161</v>
      </c>
      <c r="M33" s="644">
        <v>8450</v>
      </c>
      <c r="N33" s="618">
        <f>SUM(K33/J33)</f>
        <v>0.39634801288936627</v>
      </c>
      <c r="O33" s="670">
        <v>1710</v>
      </c>
      <c r="P33" s="652"/>
      <c r="Q33" s="671"/>
      <c r="R33" s="671"/>
      <c r="S33" s="671"/>
      <c r="T33" s="672">
        <f>SUM(914/6690)</f>
        <v>0.13662182361733932</v>
      </c>
      <c r="U33" s="621" t="s">
        <v>397</v>
      </c>
      <c r="V33" s="622"/>
    </row>
    <row r="34" spans="1:22" s="249" customFormat="1" ht="12.75">
      <c r="A34" s="249" t="s">
        <v>381</v>
      </c>
      <c r="B34" s="646" t="s">
        <v>435</v>
      </c>
      <c r="C34" s="673" t="s">
        <v>383</v>
      </c>
      <c r="D34" s="609" t="s">
        <v>410</v>
      </c>
      <c r="E34" s="674" t="s">
        <v>385</v>
      </c>
      <c r="F34" s="648">
        <v>44420</v>
      </c>
      <c r="G34" s="675">
        <v>44420</v>
      </c>
      <c r="H34" s="649"/>
      <c r="I34" s="634"/>
      <c r="J34" s="620"/>
      <c r="K34" s="625"/>
      <c r="L34" s="620"/>
      <c r="M34" s="620"/>
      <c r="N34" s="676"/>
      <c r="O34" s="677">
        <v>3896</v>
      </c>
      <c r="P34" s="636"/>
      <c r="Q34" s="620"/>
      <c r="R34" s="620"/>
      <c r="S34" s="620"/>
      <c r="T34" s="620"/>
      <c r="U34" s="621" t="s">
        <v>413</v>
      </c>
      <c r="V34" s="622"/>
    </row>
    <row r="35" spans="1:22" s="249" customFormat="1" ht="12.75">
      <c r="A35" s="249" t="s">
        <v>387</v>
      </c>
      <c r="B35" s="667" t="s">
        <v>402</v>
      </c>
      <c r="C35" s="678" t="s">
        <v>383</v>
      </c>
      <c r="D35" s="679"/>
      <c r="E35" s="680" t="s">
        <v>393</v>
      </c>
      <c r="F35" s="681">
        <v>44420</v>
      </c>
      <c r="G35" s="682">
        <v>44421</v>
      </c>
      <c r="H35" s="683" t="s">
        <v>436</v>
      </c>
      <c r="I35" s="684">
        <v>44421</v>
      </c>
      <c r="J35" s="685">
        <v>8714</v>
      </c>
      <c r="K35" s="656">
        <v>3715</v>
      </c>
      <c r="L35" s="685">
        <v>3</v>
      </c>
      <c r="M35" s="685">
        <v>8153</v>
      </c>
      <c r="N35" s="686">
        <f>SUM(K35/J35)</f>
        <v>0.42632545329355059</v>
      </c>
      <c r="O35" s="687"/>
      <c r="P35" s="688"/>
      <c r="Q35" s="689"/>
      <c r="R35" s="689"/>
      <c r="S35" s="689"/>
      <c r="T35" s="689"/>
      <c r="U35" s="690" t="s">
        <v>437</v>
      </c>
      <c r="V35" s="622"/>
    </row>
    <row r="36" spans="1:22" s="249" customFormat="1" ht="12.75">
      <c r="A36" s="622" t="s">
        <v>381</v>
      </c>
      <c r="B36" s="646" t="s">
        <v>438</v>
      </c>
      <c r="C36" s="647" t="s">
        <v>389</v>
      </c>
      <c r="D36" s="622"/>
      <c r="E36" s="646" t="s">
        <v>385</v>
      </c>
      <c r="F36" s="648">
        <v>44420</v>
      </c>
      <c r="G36" s="691">
        <v>44421</v>
      </c>
      <c r="H36" s="649" t="s">
        <v>439</v>
      </c>
      <c r="I36" s="691">
        <v>44424</v>
      </c>
      <c r="J36" s="622">
        <v>5324</v>
      </c>
      <c r="K36" s="644">
        <v>1999</v>
      </c>
      <c r="L36" s="622">
        <v>1</v>
      </c>
      <c r="M36" s="644">
        <v>5087</v>
      </c>
      <c r="N36" s="692">
        <f t="shared" ref="N36:N39" si="2">SUM(K36/J36)</f>
        <v>0.3754695717505635</v>
      </c>
      <c r="O36" s="622">
        <v>4985</v>
      </c>
      <c r="P36" s="672">
        <f>SUM(285/4985)</f>
        <v>5.717151454363089E-2</v>
      </c>
      <c r="Q36" s="635"/>
      <c r="R36" s="635"/>
      <c r="S36" s="635"/>
      <c r="T36" s="635"/>
      <c r="U36" s="693" t="s">
        <v>413</v>
      </c>
      <c r="V36" s="622"/>
    </row>
    <row r="37" spans="1:22" s="249" customFormat="1" ht="12.75">
      <c r="A37" s="606" t="s">
        <v>417</v>
      </c>
      <c r="B37" s="694" t="s">
        <v>440</v>
      </c>
      <c r="C37" s="695" t="s">
        <v>383</v>
      </c>
      <c r="D37" s="679"/>
      <c r="E37" s="680" t="s">
        <v>441</v>
      </c>
      <c r="F37" s="696">
        <v>44421</v>
      </c>
      <c r="G37" s="682">
        <v>44421</v>
      </c>
      <c r="H37" s="697" t="s">
        <v>442</v>
      </c>
      <c r="I37" s="682">
        <v>44421</v>
      </c>
      <c r="J37" s="698">
        <v>11635</v>
      </c>
      <c r="K37" s="656">
        <v>5239</v>
      </c>
      <c r="L37" s="685">
        <v>9</v>
      </c>
      <c r="M37" s="685">
        <v>11528</v>
      </c>
      <c r="N37" s="655">
        <f t="shared" si="2"/>
        <v>0.45027932960893857</v>
      </c>
      <c r="O37" s="606">
        <v>9601</v>
      </c>
      <c r="P37" s="688"/>
      <c r="Q37" s="689"/>
      <c r="R37" s="699"/>
      <c r="S37" s="699"/>
      <c r="T37" s="699"/>
      <c r="U37" s="653" t="s">
        <v>397</v>
      </c>
      <c r="V37" s="622"/>
    </row>
    <row r="38" spans="1:22" s="249" customFormat="1" ht="12.75">
      <c r="A38" s="249" t="s">
        <v>381</v>
      </c>
      <c r="B38" s="662" t="s">
        <v>440</v>
      </c>
      <c r="C38" s="647" t="s">
        <v>383</v>
      </c>
      <c r="D38" s="622"/>
      <c r="E38" s="646" t="s">
        <v>385</v>
      </c>
      <c r="F38" s="700">
        <v>44421</v>
      </c>
      <c r="G38" s="612">
        <v>44421</v>
      </c>
      <c r="H38" s="697" t="s">
        <v>443</v>
      </c>
      <c r="I38" s="612">
        <v>44421</v>
      </c>
      <c r="J38" s="669">
        <v>5322</v>
      </c>
      <c r="K38" s="644">
        <v>2162</v>
      </c>
      <c r="L38" s="644">
        <v>3</v>
      </c>
      <c r="M38" s="644">
        <v>5335</v>
      </c>
      <c r="N38" s="655">
        <f t="shared" si="2"/>
        <v>0.40623825629462607</v>
      </c>
      <c r="O38" s="644">
        <v>3950</v>
      </c>
      <c r="P38" s="701"/>
      <c r="Q38" s="702"/>
      <c r="R38" s="864"/>
      <c r="S38" s="864"/>
      <c r="T38" s="703"/>
      <c r="U38" s="653" t="s">
        <v>397</v>
      </c>
      <c r="V38" s="622"/>
    </row>
    <row r="39" spans="1:22" s="249" customFormat="1" ht="12.75">
      <c r="A39" s="249" t="s">
        <v>387</v>
      </c>
      <c r="B39" s="662" t="s">
        <v>440</v>
      </c>
      <c r="C39" s="647" t="s">
        <v>383</v>
      </c>
      <c r="D39" s="622"/>
      <c r="E39" s="646" t="s">
        <v>393</v>
      </c>
      <c r="F39" s="700">
        <v>44421</v>
      </c>
      <c r="G39" s="654">
        <v>44421</v>
      </c>
      <c r="H39" s="697" t="s">
        <v>444</v>
      </c>
      <c r="I39" s="654">
        <v>44421</v>
      </c>
      <c r="J39" s="704">
        <v>8714</v>
      </c>
      <c r="K39" s="617">
        <v>3660</v>
      </c>
      <c r="L39" s="617">
        <v>0</v>
      </c>
      <c r="M39" s="617">
        <v>8393</v>
      </c>
      <c r="N39" s="655">
        <f t="shared" si="2"/>
        <v>0.42001377094330961</v>
      </c>
      <c r="O39" s="617">
        <v>6742</v>
      </c>
      <c r="P39" s="619"/>
      <c r="Q39" s="635"/>
      <c r="R39" s="703"/>
      <c r="S39" s="703"/>
      <c r="T39" s="703"/>
      <c r="U39" s="653" t="s">
        <v>397</v>
      </c>
      <c r="V39" s="622"/>
    </row>
    <row r="40" spans="1:22" s="249" customFormat="1" ht="12.75">
      <c r="A40" s="249" t="s">
        <v>387</v>
      </c>
      <c r="B40" s="662" t="s">
        <v>445</v>
      </c>
      <c r="C40" s="622" t="s">
        <v>383</v>
      </c>
      <c r="D40" s="622"/>
      <c r="E40" s="646" t="s">
        <v>393</v>
      </c>
      <c r="F40" s="705">
        <v>44421</v>
      </c>
      <c r="G40" s="612">
        <v>44420</v>
      </c>
      <c r="H40" s="649" t="s">
        <v>446</v>
      </c>
      <c r="I40" s="650"/>
      <c r="J40" s="635"/>
      <c r="K40" s="635"/>
      <c r="L40" s="635"/>
      <c r="M40" s="635"/>
      <c r="N40" s="635"/>
      <c r="O40" s="622">
        <v>6646</v>
      </c>
      <c r="P40" s="672">
        <f>SUM(1319/6646)</f>
        <v>0.19846524225097803</v>
      </c>
      <c r="Q40" s="635"/>
      <c r="R40" s="635"/>
      <c r="S40" s="635"/>
      <c r="T40" s="635"/>
      <c r="U40" s="621" t="s">
        <v>447</v>
      </c>
      <c r="V40" s="622"/>
    </row>
    <row r="41" spans="1:22" s="249" customFormat="1" ht="12.75">
      <c r="A41" s="606" t="s">
        <v>417</v>
      </c>
      <c r="B41" s="607" t="s">
        <v>448</v>
      </c>
      <c r="C41" s="609" t="s">
        <v>383</v>
      </c>
      <c r="D41" s="609" t="s">
        <v>410</v>
      </c>
      <c r="E41" s="674" t="s">
        <v>441</v>
      </c>
      <c r="F41" s="706">
        <v>44424</v>
      </c>
      <c r="G41" s="614">
        <v>44424</v>
      </c>
      <c r="H41" s="613" t="s">
        <v>449</v>
      </c>
      <c r="I41" s="614">
        <v>44424</v>
      </c>
      <c r="J41" s="707">
        <v>11809</v>
      </c>
      <c r="K41" s="707">
        <v>6091</v>
      </c>
      <c r="L41" s="609">
        <v>18</v>
      </c>
      <c r="M41" s="609">
        <v>12403</v>
      </c>
      <c r="N41" s="708">
        <f>SUM(K41/J41)</f>
        <v>0.51579303920738417</v>
      </c>
      <c r="O41" s="620"/>
      <c r="P41" s="619"/>
      <c r="Q41" s="620"/>
      <c r="R41" s="620"/>
      <c r="S41" s="620"/>
      <c r="T41" s="620"/>
      <c r="U41" s="621" t="s">
        <v>450</v>
      </c>
      <c r="V41" s="622"/>
    </row>
    <row r="42" spans="1:22" s="249" customFormat="1" ht="25.5">
      <c r="A42" s="249" t="s">
        <v>387</v>
      </c>
      <c r="B42" s="667" t="s">
        <v>451</v>
      </c>
      <c r="C42" s="673" t="s">
        <v>383</v>
      </c>
      <c r="D42" s="609" t="s">
        <v>384</v>
      </c>
      <c r="E42" s="610" t="s">
        <v>390</v>
      </c>
      <c r="F42" s="611">
        <v>44424</v>
      </c>
      <c r="G42" s="612">
        <v>44424</v>
      </c>
      <c r="H42" s="613" t="s">
        <v>452</v>
      </c>
      <c r="I42" s="623"/>
      <c r="J42" s="624"/>
      <c r="K42" s="625"/>
      <c r="L42" s="620"/>
      <c r="M42" s="620"/>
      <c r="N42" s="626"/>
      <c r="O42" s="617">
        <v>6715</v>
      </c>
      <c r="P42" s="619"/>
      <c r="Q42" s="620"/>
      <c r="R42" s="620"/>
      <c r="S42" s="620"/>
      <c r="T42" s="620"/>
      <c r="U42" s="621" t="s">
        <v>415</v>
      </c>
      <c r="V42" s="622"/>
    </row>
    <row r="43" spans="1:22" s="249" customFormat="1" ht="38.25">
      <c r="A43" s="249" t="s">
        <v>369</v>
      </c>
      <c r="B43" s="646" t="s">
        <v>453</v>
      </c>
      <c r="C43" s="673" t="s">
        <v>383</v>
      </c>
      <c r="D43" s="609" t="s">
        <v>410</v>
      </c>
      <c r="E43" s="610" t="s">
        <v>454</v>
      </c>
      <c r="F43" s="611">
        <v>44424</v>
      </c>
      <c r="G43" s="612">
        <v>44424</v>
      </c>
      <c r="H43" s="613" t="s">
        <v>455</v>
      </c>
      <c r="I43" s="614">
        <v>44424</v>
      </c>
      <c r="J43" s="677">
        <v>30799</v>
      </c>
      <c r="K43" s="707">
        <v>16043</v>
      </c>
      <c r="L43" s="609">
        <v>1726</v>
      </c>
      <c r="M43" s="609">
        <v>34458</v>
      </c>
      <c r="N43" s="618">
        <f>SUM(K43/J43)</f>
        <v>0.52089353550439954</v>
      </c>
      <c r="O43" s="620"/>
      <c r="P43" s="619"/>
      <c r="Q43" s="620"/>
      <c r="R43" s="620"/>
      <c r="S43" s="620"/>
      <c r="T43" s="620"/>
      <c r="U43" s="621" t="s">
        <v>397</v>
      </c>
      <c r="V43" s="622"/>
    </row>
    <row r="44" spans="1:22" s="249" customFormat="1" ht="12.75">
      <c r="A44" s="606" t="s">
        <v>387</v>
      </c>
      <c r="B44" s="694" t="s">
        <v>445</v>
      </c>
      <c r="C44" s="609" t="s">
        <v>383</v>
      </c>
      <c r="D44" s="609"/>
      <c r="E44" s="610" t="s">
        <v>405</v>
      </c>
      <c r="F44" s="611">
        <v>44424</v>
      </c>
      <c r="G44" s="612">
        <v>44424</v>
      </c>
      <c r="H44" s="613" t="s">
        <v>456</v>
      </c>
      <c r="I44" s="623"/>
      <c r="J44" s="625"/>
      <c r="K44" s="625"/>
      <c r="L44" s="620"/>
      <c r="M44" s="620"/>
      <c r="N44" s="635"/>
      <c r="O44" s="609">
        <v>10586</v>
      </c>
      <c r="P44" s="708">
        <f>SUM(458/10586)</f>
        <v>4.3264689212167015E-2</v>
      </c>
      <c r="Q44" s="620"/>
      <c r="R44" s="620"/>
      <c r="S44" s="620"/>
      <c r="T44" s="620"/>
      <c r="U44" s="621" t="s">
        <v>447</v>
      </c>
      <c r="V44" s="622"/>
    </row>
    <row r="45" spans="1:22" s="249" customFormat="1" ht="25.5">
      <c r="A45" s="709" t="s">
        <v>369</v>
      </c>
      <c r="B45" s="710" t="s">
        <v>457</v>
      </c>
      <c r="C45" s="711" t="s">
        <v>383</v>
      </c>
      <c r="D45" s="712"/>
      <c r="E45" s="713" t="s">
        <v>458</v>
      </c>
      <c r="F45" s="714">
        <v>44425</v>
      </c>
      <c r="G45" s="715">
        <v>44425</v>
      </c>
      <c r="H45" s="716" t="s">
        <v>459</v>
      </c>
      <c r="I45" s="717">
        <v>44425</v>
      </c>
      <c r="J45" s="718">
        <v>4623</v>
      </c>
      <c r="K45" s="719">
        <v>1200</v>
      </c>
      <c r="L45" s="712">
        <v>91</v>
      </c>
      <c r="M45" s="712">
        <v>5436</v>
      </c>
      <c r="N45" s="720">
        <f>SUM(K45/J45)</f>
        <v>0.25957170668397145</v>
      </c>
      <c r="O45" s="712">
        <v>1596</v>
      </c>
      <c r="P45" s="721"/>
      <c r="Q45" s="712"/>
      <c r="R45" s="712"/>
      <c r="S45" s="712"/>
      <c r="T45" s="721">
        <f>SUM(2099/2628)</f>
        <v>0.7987062404870624</v>
      </c>
      <c r="U45" s="722" t="s">
        <v>397</v>
      </c>
      <c r="V45" s="622"/>
    </row>
    <row r="46" spans="1:22" s="249" customFormat="1" ht="25.5">
      <c r="A46" s="249" t="s">
        <v>387</v>
      </c>
      <c r="B46" s="723" t="s">
        <v>388</v>
      </c>
      <c r="C46" s="673" t="s">
        <v>383</v>
      </c>
      <c r="D46" s="609" t="s">
        <v>384</v>
      </c>
      <c r="E46" s="610" t="s">
        <v>390</v>
      </c>
      <c r="F46" s="611">
        <v>44426</v>
      </c>
      <c r="G46" s="612">
        <v>44425</v>
      </c>
      <c r="H46" s="613" t="s">
        <v>460</v>
      </c>
      <c r="I46" s="630"/>
      <c r="J46" s="625"/>
      <c r="K46" s="625"/>
      <c r="L46" s="620"/>
      <c r="M46" s="620"/>
      <c r="N46" s="626"/>
      <c r="O46" s="704">
        <v>6603</v>
      </c>
      <c r="P46" s="619"/>
      <c r="Q46" s="620"/>
      <c r="R46" s="620"/>
      <c r="S46" s="620"/>
      <c r="T46" s="620"/>
      <c r="U46" s="621" t="s">
        <v>416</v>
      </c>
      <c r="V46" s="622"/>
    </row>
    <row r="47" spans="1:22" s="249" customFormat="1" ht="51">
      <c r="A47" s="724" t="s">
        <v>369</v>
      </c>
      <c r="B47" s="725" t="s">
        <v>432</v>
      </c>
      <c r="C47" s="647" t="s">
        <v>383</v>
      </c>
      <c r="D47" s="726"/>
      <c r="E47" s="727" t="s">
        <v>461</v>
      </c>
      <c r="F47" s="700">
        <v>44427</v>
      </c>
      <c r="G47" s="612">
        <v>44427</v>
      </c>
      <c r="H47" s="728" t="s">
        <v>462</v>
      </c>
      <c r="I47" s="729">
        <v>44427</v>
      </c>
      <c r="J47" s="632">
        <v>2583</v>
      </c>
      <c r="K47" s="730">
        <v>795</v>
      </c>
      <c r="L47" s="730">
        <v>0</v>
      </c>
      <c r="M47" s="730">
        <v>4085</v>
      </c>
      <c r="N47" s="618">
        <f t="shared" ref="N47:N59" si="3">SUM(K47/J47)</f>
        <v>0.3077816492450639</v>
      </c>
      <c r="O47" s="644">
        <v>1725</v>
      </c>
      <c r="P47" s="652"/>
      <c r="Q47" s="635"/>
      <c r="R47" s="635"/>
      <c r="S47" s="635"/>
      <c r="T47" s="672">
        <f>SUM( 211/2644)</f>
        <v>7.9803328290468989E-2</v>
      </c>
      <c r="U47" s="653" t="s">
        <v>397</v>
      </c>
      <c r="V47" s="622"/>
    </row>
    <row r="48" spans="1:22" s="249" customFormat="1" ht="51">
      <c r="A48" s="724" t="s">
        <v>369</v>
      </c>
      <c r="B48" s="731" t="s">
        <v>432</v>
      </c>
      <c r="C48" s="627" t="s">
        <v>383</v>
      </c>
      <c r="D48" s="732"/>
      <c r="E48" s="733" t="s">
        <v>463</v>
      </c>
      <c r="F48" s="734">
        <v>44427</v>
      </c>
      <c r="G48" s="735">
        <v>44427</v>
      </c>
      <c r="H48" s="649" t="s">
        <v>464</v>
      </c>
      <c r="I48" s="612">
        <v>44427</v>
      </c>
      <c r="J48" s="669">
        <v>33259</v>
      </c>
      <c r="K48" s="644">
        <v>8344</v>
      </c>
      <c r="L48" s="644">
        <v>7</v>
      </c>
      <c r="M48" s="644">
        <v>17056</v>
      </c>
      <c r="N48" s="618">
        <f t="shared" si="3"/>
        <v>0.2508794611984726</v>
      </c>
      <c r="O48" s="616">
        <v>23188</v>
      </c>
      <c r="P48" s="636"/>
      <c r="Q48" s="620"/>
      <c r="R48" s="620"/>
      <c r="S48" s="620"/>
      <c r="T48" s="708">
        <f>SUM(2747/33643)</f>
        <v>8.1651457955592546E-2</v>
      </c>
      <c r="U48" s="653" t="s">
        <v>397</v>
      </c>
      <c r="V48" s="622"/>
    </row>
    <row r="49" spans="1:23" s="249" customFormat="1" ht="12.75">
      <c r="A49" s="724" t="s">
        <v>387</v>
      </c>
      <c r="B49" s="731" t="s">
        <v>465</v>
      </c>
      <c r="C49" s="627" t="s">
        <v>383</v>
      </c>
      <c r="D49" s="732"/>
      <c r="E49" s="733" t="s">
        <v>466</v>
      </c>
      <c r="F49" s="734">
        <v>44431</v>
      </c>
      <c r="G49" s="736">
        <v>44431</v>
      </c>
      <c r="H49" s="683" t="s">
        <v>467</v>
      </c>
      <c r="I49" s="737"/>
      <c r="J49" s="624"/>
      <c r="K49" s="625"/>
      <c r="L49" s="620"/>
      <c r="M49" s="620"/>
      <c r="N49" s="626"/>
      <c r="O49" s="616">
        <v>267</v>
      </c>
      <c r="P49" s="738">
        <f>SUM(15/267)</f>
        <v>5.6179775280898875E-2</v>
      </c>
      <c r="Q49" s="620"/>
      <c r="R49" s="620"/>
      <c r="S49" s="620"/>
      <c r="T49" s="620"/>
      <c r="U49" s="621" t="s">
        <v>468</v>
      </c>
      <c r="V49" s="622"/>
    </row>
    <row r="50" spans="1:23" s="748" customFormat="1" ht="12.75">
      <c r="A50" s="724" t="s">
        <v>387</v>
      </c>
      <c r="B50" s="731" t="s">
        <v>469</v>
      </c>
      <c r="C50" s="627" t="s">
        <v>383</v>
      </c>
      <c r="D50" s="732"/>
      <c r="E50" s="733" t="s">
        <v>393</v>
      </c>
      <c r="F50" s="739">
        <v>44431</v>
      </c>
      <c r="G50" s="740">
        <v>44431</v>
      </c>
      <c r="H50" s="741" t="s">
        <v>470</v>
      </c>
      <c r="I50" s="742"/>
      <c r="J50" s="743"/>
      <c r="K50" s="743"/>
      <c r="L50" s="744"/>
      <c r="M50" s="744"/>
      <c r="N50" s="626"/>
      <c r="O50" s="745">
        <v>6954</v>
      </c>
      <c r="P50" s="746">
        <f>SUM(180/6954)</f>
        <v>2.5884383088869714E-2</v>
      </c>
      <c r="Q50" s="744"/>
      <c r="R50" s="744"/>
      <c r="S50" s="744"/>
      <c r="T50" s="744"/>
      <c r="U50" s="747" t="s">
        <v>471</v>
      </c>
      <c r="V50" s="726"/>
    </row>
    <row r="51" spans="1:23" s="249" customFormat="1" ht="12.75">
      <c r="A51" s="606" t="s">
        <v>369</v>
      </c>
      <c r="B51" s="631" t="s">
        <v>74</v>
      </c>
      <c r="C51" s="627" t="s">
        <v>383</v>
      </c>
      <c r="D51" s="609"/>
      <c r="E51" s="610" t="s">
        <v>472</v>
      </c>
      <c r="F51" s="611">
        <v>44431</v>
      </c>
      <c r="G51" s="736">
        <v>44432</v>
      </c>
      <c r="H51" s="749" t="s">
        <v>473</v>
      </c>
      <c r="I51" s="612">
        <v>44432</v>
      </c>
      <c r="J51" s="615">
        <v>34020</v>
      </c>
      <c r="K51" s="616">
        <v>12870</v>
      </c>
      <c r="L51" s="617">
        <v>103</v>
      </c>
      <c r="M51" s="617">
        <v>25437</v>
      </c>
      <c r="N51" s="618">
        <f t="shared" si="3"/>
        <v>0.37830687830687831</v>
      </c>
      <c r="O51" s="625"/>
      <c r="P51" s="636"/>
      <c r="Q51" s="620"/>
      <c r="R51" s="620"/>
      <c r="S51" s="620"/>
      <c r="T51" s="620"/>
      <c r="U51" s="621" t="s">
        <v>397</v>
      </c>
      <c r="V51" s="622"/>
    </row>
    <row r="52" spans="1:23" s="249" customFormat="1" ht="12.75">
      <c r="A52" s="606" t="s">
        <v>417</v>
      </c>
      <c r="B52" s="631" t="s">
        <v>474</v>
      </c>
      <c r="C52" s="627" t="s">
        <v>383</v>
      </c>
      <c r="D52" s="609"/>
      <c r="E52" s="610" t="s">
        <v>441</v>
      </c>
      <c r="F52" s="611">
        <v>44432</v>
      </c>
      <c r="G52" s="612">
        <v>44432</v>
      </c>
      <c r="H52" s="750" t="s">
        <v>475</v>
      </c>
      <c r="I52" s="623"/>
      <c r="J52" s="624"/>
      <c r="K52" s="625"/>
      <c r="L52" s="620"/>
      <c r="M52" s="620"/>
      <c r="N52" s="626"/>
      <c r="O52" s="707">
        <v>9731</v>
      </c>
      <c r="P52" s="636"/>
      <c r="Q52" s="620"/>
      <c r="R52" s="620"/>
      <c r="S52" s="620"/>
      <c r="T52" s="620"/>
      <c r="U52" s="621" t="s">
        <v>476</v>
      </c>
      <c r="V52" s="622"/>
    </row>
    <row r="53" spans="1:23" s="249" customFormat="1" ht="38.25">
      <c r="A53" s="606" t="s">
        <v>417</v>
      </c>
      <c r="B53" s="631" t="s">
        <v>477</v>
      </c>
      <c r="C53" s="627" t="s">
        <v>383</v>
      </c>
      <c r="D53" s="609"/>
      <c r="E53" s="610" t="s">
        <v>478</v>
      </c>
      <c r="F53" s="611">
        <v>44434</v>
      </c>
      <c r="G53" s="654">
        <v>44434</v>
      </c>
      <c r="H53" s="750" t="s">
        <v>479</v>
      </c>
      <c r="I53" s="614">
        <v>44434</v>
      </c>
      <c r="J53" s="615">
        <v>11731</v>
      </c>
      <c r="K53" s="616">
        <v>3438</v>
      </c>
      <c r="L53" s="617">
        <v>2</v>
      </c>
      <c r="M53" s="617">
        <v>7893</v>
      </c>
      <c r="N53" s="618">
        <f t="shared" si="3"/>
        <v>0.29306964453158296</v>
      </c>
      <c r="O53" s="625"/>
      <c r="P53" s="636"/>
      <c r="Q53" s="620"/>
      <c r="R53" s="620"/>
      <c r="S53" s="620"/>
      <c r="T53" s="620"/>
      <c r="U53" s="621" t="s">
        <v>450</v>
      </c>
      <c r="V53" s="622"/>
    </row>
    <row r="54" spans="1:23" s="249" customFormat="1" ht="25.5">
      <c r="A54" s="751" t="s">
        <v>369</v>
      </c>
      <c r="B54" s="752" t="s">
        <v>457</v>
      </c>
      <c r="C54" s="753" t="s">
        <v>383</v>
      </c>
      <c r="D54" s="754"/>
      <c r="E54" s="755" t="s">
        <v>458</v>
      </c>
      <c r="F54" s="756">
        <v>44434</v>
      </c>
      <c r="G54" s="715">
        <v>44434</v>
      </c>
      <c r="H54" s="757" t="s">
        <v>480</v>
      </c>
      <c r="I54" s="717">
        <v>44434</v>
      </c>
      <c r="J54" s="718">
        <v>2250</v>
      </c>
      <c r="K54" s="754">
        <v>868</v>
      </c>
      <c r="L54" s="754">
        <v>0</v>
      </c>
      <c r="M54" s="754">
        <v>4143</v>
      </c>
      <c r="N54" s="720">
        <f t="shared" si="3"/>
        <v>0.38577777777777778</v>
      </c>
      <c r="O54" s="754">
        <v>1702</v>
      </c>
      <c r="P54" s="758">
        <f>SUM(61/O54)</f>
        <v>3.5840188014101056E-2</v>
      </c>
      <c r="Q54" s="754"/>
      <c r="R54" s="754"/>
      <c r="S54" s="754"/>
      <c r="T54" s="758">
        <f>SUM(646/2341)</f>
        <v>0.27595044852627082</v>
      </c>
      <c r="U54" s="759" t="s">
        <v>397</v>
      </c>
      <c r="V54" s="622"/>
    </row>
    <row r="55" spans="1:23" s="249" customFormat="1" ht="25.5">
      <c r="A55" s="606" t="s">
        <v>369</v>
      </c>
      <c r="B55" s="760" t="s">
        <v>481</v>
      </c>
      <c r="C55" s="647" t="s">
        <v>389</v>
      </c>
      <c r="D55" s="622"/>
      <c r="E55" s="646" t="s">
        <v>482</v>
      </c>
      <c r="F55" s="705">
        <v>44434</v>
      </c>
      <c r="G55" s="612">
        <v>44435</v>
      </c>
      <c r="H55" s="750" t="s">
        <v>483</v>
      </c>
      <c r="I55" s="614">
        <v>44435</v>
      </c>
      <c r="J55" s="615">
        <v>9322</v>
      </c>
      <c r="K55" s="644">
        <v>2560</v>
      </c>
      <c r="L55" s="644">
        <v>1773</v>
      </c>
      <c r="M55" s="644">
        <v>7385</v>
      </c>
      <c r="N55" s="618">
        <f t="shared" si="3"/>
        <v>0.2746191804333834</v>
      </c>
      <c r="O55" s="644">
        <v>1954</v>
      </c>
      <c r="P55" s="761">
        <f>SUM(116/O55)</f>
        <v>5.9365404298874103E-2</v>
      </c>
      <c r="Q55" s="635"/>
      <c r="R55" s="635"/>
      <c r="S55" s="635"/>
      <c r="T55" s="672">
        <f>SUM(169/7169)</f>
        <v>2.3573720184126099E-2</v>
      </c>
      <c r="U55" s="653" t="s">
        <v>397</v>
      </c>
      <c r="V55" s="622"/>
    </row>
    <row r="56" spans="1:23" s="249" customFormat="1" ht="12.75">
      <c r="A56" s="606" t="s">
        <v>387</v>
      </c>
      <c r="B56" s="762" t="s">
        <v>484</v>
      </c>
      <c r="C56" s="647" t="s">
        <v>383</v>
      </c>
      <c r="D56" s="622"/>
      <c r="E56" s="646" t="s">
        <v>393</v>
      </c>
      <c r="F56" s="705">
        <v>44434</v>
      </c>
      <c r="G56" s="612">
        <v>44434</v>
      </c>
      <c r="H56" s="750" t="s">
        <v>485</v>
      </c>
      <c r="I56" s="623"/>
      <c r="J56" s="624"/>
      <c r="K56" s="635"/>
      <c r="L56" s="635"/>
      <c r="M56" s="635"/>
      <c r="N56" s="626"/>
      <c r="O56" s="644">
        <v>7124</v>
      </c>
      <c r="P56" s="652"/>
      <c r="Q56" s="635"/>
      <c r="R56" s="635"/>
      <c r="S56" s="635"/>
      <c r="T56" s="635"/>
      <c r="U56" s="653" t="s">
        <v>486</v>
      </c>
      <c r="V56" s="622"/>
    </row>
    <row r="57" spans="1:23" s="249" customFormat="1" ht="12.75">
      <c r="A57" s="606" t="s">
        <v>369</v>
      </c>
      <c r="B57" s="762" t="s">
        <v>487</v>
      </c>
      <c r="C57" s="647" t="s">
        <v>383</v>
      </c>
      <c r="D57" s="622"/>
      <c r="E57" s="646" t="s">
        <v>488</v>
      </c>
      <c r="F57" s="705">
        <v>44434</v>
      </c>
      <c r="G57" s="612">
        <v>44434</v>
      </c>
      <c r="H57" s="750" t="s">
        <v>489</v>
      </c>
      <c r="I57" s="614">
        <v>44434</v>
      </c>
      <c r="J57" s="615">
        <v>3351</v>
      </c>
      <c r="K57" s="644">
        <v>636</v>
      </c>
      <c r="L57" s="644">
        <v>68</v>
      </c>
      <c r="M57" s="644">
        <v>3839</v>
      </c>
      <c r="N57" s="618">
        <f t="shared" si="3"/>
        <v>0.18979409131602507</v>
      </c>
      <c r="O57" s="644">
        <v>1101</v>
      </c>
      <c r="P57" s="761">
        <f>SUM(116/1101)</f>
        <v>0.10535876475930972</v>
      </c>
      <c r="Q57" s="635"/>
      <c r="R57" s="635"/>
      <c r="S57" s="635"/>
      <c r="T57" s="672">
        <f>SUM(152/J57)</f>
        <v>4.5359594150999702E-2</v>
      </c>
      <c r="U57" s="653" t="s">
        <v>397</v>
      </c>
      <c r="V57" s="622"/>
    </row>
    <row r="58" spans="1:23" s="645" customFormat="1" ht="12.75">
      <c r="A58" s="606" t="s">
        <v>387</v>
      </c>
      <c r="B58" s="763" t="s">
        <v>402</v>
      </c>
      <c r="C58" s="764" t="s">
        <v>383</v>
      </c>
      <c r="D58" s="765"/>
      <c r="E58" s="667" t="s">
        <v>490</v>
      </c>
      <c r="F58" s="766">
        <v>44434</v>
      </c>
      <c r="G58" s="767">
        <v>44435</v>
      </c>
      <c r="H58" s="768" t="s">
        <v>491</v>
      </c>
      <c r="I58" s="729">
        <v>44435</v>
      </c>
      <c r="J58" s="632">
        <v>9197</v>
      </c>
      <c r="K58" s="730">
        <v>3238</v>
      </c>
      <c r="L58" s="730">
        <v>1</v>
      </c>
      <c r="M58" s="730">
        <v>6941</v>
      </c>
      <c r="N58" s="769">
        <f t="shared" si="3"/>
        <v>0.3520713276068283</v>
      </c>
      <c r="O58" s="637"/>
      <c r="P58" s="642"/>
      <c r="Q58" s="637"/>
      <c r="R58" s="637"/>
      <c r="S58" s="637"/>
      <c r="T58" s="637"/>
      <c r="U58" s="693" t="s">
        <v>486</v>
      </c>
      <c r="V58" s="644"/>
    </row>
    <row r="59" spans="1:23" s="249" customFormat="1" ht="12.75">
      <c r="A59" s="765" t="s">
        <v>417</v>
      </c>
      <c r="B59" s="770" t="s">
        <v>492</v>
      </c>
      <c r="C59" s="764" t="s">
        <v>383</v>
      </c>
      <c r="D59" s="765" t="s">
        <v>410</v>
      </c>
      <c r="E59" s="667" t="s">
        <v>441</v>
      </c>
      <c r="F59" s="681">
        <v>44439</v>
      </c>
      <c r="G59" s="767">
        <v>44439</v>
      </c>
      <c r="H59" s="771" t="s">
        <v>493</v>
      </c>
      <c r="I59" s="767">
        <v>44439</v>
      </c>
      <c r="J59" s="772">
        <v>12063</v>
      </c>
      <c r="K59" s="765">
        <v>5567</v>
      </c>
      <c r="L59" s="765">
        <v>4</v>
      </c>
      <c r="M59" s="765">
        <v>12456</v>
      </c>
      <c r="N59" s="769">
        <f t="shared" si="3"/>
        <v>0.46149382409019313</v>
      </c>
      <c r="O59" s="637"/>
      <c r="P59" s="642"/>
      <c r="Q59" s="637"/>
      <c r="R59" s="637"/>
      <c r="S59" s="637"/>
      <c r="T59" s="637"/>
      <c r="U59" s="693" t="s">
        <v>494</v>
      </c>
      <c r="V59" s="765"/>
    </row>
    <row r="60" spans="1:23" s="622" customFormat="1" ht="12.75">
      <c r="A60" s="1031"/>
      <c r="B60" s="1032" t="s">
        <v>495</v>
      </c>
      <c r="C60" s="1033"/>
      <c r="D60" s="1033"/>
      <c r="E60" s="1034"/>
      <c r="F60" s="1035"/>
      <c r="G60" s="1036"/>
      <c r="H60" s="1037"/>
      <c r="I60" s="1036"/>
      <c r="J60" s="1033"/>
      <c r="K60" s="1033"/>
      <c r="L60" s="1033"/>
      <c r="M60" s="1033"/>
      <c r="N60" s="1016">
        <f>K39/J39</f>
        <v>0.42001377094330961</v>
      </c>
      <c r="O60" s="1033"/>
      <c r="P60" s="1038"/>
      <c r="Q60" s="1033"/>
      <c r="R60" s="1033"/>
      <c r="S60" s="1033"/>
      <c r="T60" s="1033"/>
      <c r="U60" s="1033"/>
      <c r="V60" s="1018"/>
      <c r="W60" s="852"/>
    </row>
    <row r="61" spans="1:23" s="249" customFormat="1" ht="12.75">
      <c r="A61" s="606" t="s">
        <v>417</v>
      </c>
      <c r="B61" s="774" t="s">
        <v>496</v>
      </c>
      <c r="C61" s="695" t="s">
        <v>383</v>
      </c>
      <c r="D61" s="679" t="s">
        <v>410</v>
      </c>
      <c r="E61" s="723" t="s">
        <v>441</v>
      </c>
      <c r="F61" s="775">
        <v>44440</v>
      </c>
      <c r="G61" s="776">
        <v>44440</v>
      </c>
      <c r="H61" s="777" t="s">
        <v>497</v>
      </c>
      <c r="I61" s="654">
        <v>44440</v>
      </c>
      <c r="J61" s="704">
        <v>12078</v>
      </c>
      <c r="K61" s="656">
        <v>4903</v>
      </c>
      <c r="L61" s="685">
        <v>1</v>
      </c>
      <c r="M61" s="685">
        <v>10317</v>
      </c>
      <c r="N61" s="686">
        <f>SUM(K61/J61)</f>
        <v>0.40594469282993872</v>
      </c>
      <c r="O61" s="656">
        <v>9898</v>
      </c>
      <c r="P61" s="778"/>
      <c r="Q61" s="689"/>
      <c r="R61" s="689"/>
      <c r="S61" s="689"/>
      <c r="T61" s="689"/>
      <c r="U61" s="690" t="s">
        <v>498</v>
      </c>
      <c r="V61" s="712" t="s">
        <v>499</v>
      </c>
    </row>
    <row r="62" spans="1:23" s="249" customFormat="1" ht="12.75">
      <c r="A62" s="622" t="s">
        <v>381</v>
      </c>
      <c r="B62" s="762" t="s">
        <v>500</v>
      </c>
      <c r="C62" s="764" t="s">
        <v>383</v>
      </c>
      <c r="D62" s="765" t="s">
        <v>410</v>
      </c>
      <c r="E62" s="667" t="s">
        <v>385</v>
      </c>
      <c r="F62" s="766">
        <v>44440</v>
      </c>
      <c r="G62" s="767">
        <v>44440</v>
      </c>
      <c r="H62" s="768" t="s">
        <v>501</v>
      </c>
      <c r="I62" s="729">
        <v>44440</v>
      </c>
      <c r="J62" s="632">
        <v>5666</v>
      </c>
      <c r="K62" s="730">
        <v>2259</v>
      </c>
      <c r="L62" s="730">
        <v>1</v>
      </c>
      <c r="M62" s="730">
        <v>5265</v>
      </c>
      <c r="N62" s="769">
        <f>SUM(K62/J62)</f>
        <v>0.39869396399576423</v>
      </c>
      <c r="O62" s="779">
        <v>4184</v>
      </c>
      <c r="P62" s="780"/>
      <c r="Q62" s="637"/>
      <c r="R62" s="637"/>
      <c r="S62" s="637"/>
      <c r="T62" s="637"/>
      <c r="U62" s="693"/>
      <c r="V62" s="754" t="s">
        <v>499</v>
      </c>
    </row>
    <row r="63" spans="1:23" s="249" customFormat="1" ht="12.75">
      <c r="A63" s="609" t="s">
        <v>387</v>
      </c>
      <c r="B63" s="760" t="s">
        <v>500</v>
      </c>
      <c r="C63" s="647" t="s">
        <v>383</v>
      </c>
      <c r="D63" s="622" t="s">
        <v>410</v>
      </c>
      <c r="E63" s="646" t="s">
        <v>393</v>
      </c>
      <c r="F63" s="648">
        <v>44440</v>
      </c>
      <c r="G63" s="612">
        <v>44440</v>
      </c>
      <c r="H63" s="749" t="s">
        <v>502</v>
      </c>
      <c r="I63" s="612">
        <v>44440</v>
      </c>
      <c r="J63" s="669">
        <v>9180</v>
      </c>
      <c r="K63" s="644">
        <v>3788</v>
      </c>
      <c r="L63" s="644">
        <v>2</v>
      </c>
      <c r="M63" s="644">
        <v>8410</v>
      </c>
      <c r="N63" s="618">
        <f>SUM(K63/J63)</f>
        <v>0.41263616557734206</v>
      </c>
      <c r="O63" s="779">
        <v>7018</v>
      </c>
      <c r="P63" s="780"/>
      <c r="Q63" s="637"/>
      <c r="R63" s="637"/>
      <c r="S63" s="637"/>
      <c r="T63" s="637"/>
      <c r="U63" s="693"/>
      <c r="V63" s="754" t="s">
        <v>499</v>
      </c>
    </row>
    <row r="64" spans="1:23" s="249" customFormat="1" ht="12.75">
      <c r="A64" s="622" t="s">
        <v>387</v>
      </c>
      <c r="B64" s="646" t="s">
        <v>503</v>
      </c>
      <c r="C64" s="647" t="s">
        <v>383</v>
      </c>
      <c r="D64" s="622" t="s">
        <v>384</v>
      </c>
      <c r="E64" s="646" t="s">
        <v>393</v>
      </c>
      <c r="F64" s="781">
        <v>44441</v>
      </c>
      <c r="G64" s="682">
        <v>44441</v>
      </c>
      <c r="H64" s="749" t="s">
        <v>504</v>
      </c>
      <c r="I64" s="612">
        <v>44441</v>
      </c>
      <c r="J64" s="669">
        <v>9176</v>
      </c>
      <c r="K64" s="644">
        <v>3149</v>
      </c>
      <c r="L64" s="644">
        <v>0</v>
      </c>
      <c r="M64" s="644">
        <v>6818</v>
      </c>
      <c r="N64" s="618">
        <f>SUM(K64/J64)</f>
        <v>0.34317785527462946</v>
      </c>
      <c r="O64" s="635"/>
      <c r="P64" s="652"/>
      <c r="Q64" s="635"/>
      <c r="R64" s="635"/>
      <c r="S64" s="635"/>
      <c r="T64" s="635"/>
      <c r="U64" s="653" t="s">
        <v>486</v>
      </c>
      <c r="V64" s="622"/>
    </row>
    <row r="65" spans="1:22" s="249" customFormat="1" ht="25.5">
      <c r="A65" s="765" t="s">
        <v>387</v>
      </c>
      <c r="B65" s="667" t="s">
        <v>388</v>
      </c>
      <c r="C65" s="764" t="s">
        <v>383</v>
      </c>
      <c r="D65" s="765" t="s">
        <v>384</v>
      </c>
      <c r="E65" s="667" t="s">
        <v>390</v>
      </c>
      <c r="F65" s="766">
        <v>44441</v>
      </c>
      <c r="G65" s="736">
        <v>44441</v>
      </c>
      <c r="H65" s="782" t="s">
        <v>505</v>
      </c>
      <c r="I65" s="783"/>
      <c r="J65" s="689"/>
      <c r="K65" s="689"/>
      <c r="L65" s="689"/>
      <c r="M65" s="689"/>
      <c r="N65" s="784"/>
      <c r="O65" s="698">
        <v>7013</v>
      </c>
      <c r="P65" s="666"/>
      <c r="Q65" s="689"/>
      <c r="R65" s="689"/>
      <c r="S65" s="689"/>
      <c r="T65" s="689"/>
      <c r="U65" s="690" t="s">
        <v>416</v>
      </c>
      <c r="V65" s="622"/>
    </row>
    <row r="66" spans="1:22" s="249" customFormat="1" ht="12.75">
      <c r="A66" s="622" t="s">
        <v>417</v>
      </c>
      <c r="B66" s="646" t="s">
        <v>506</v>
      </c>
      <c r="C66" s="647" t="s">
        <v>383</v>
      </c>
      <c r="D66" s="622" t="s">
        <v>384</v>
      </c>
      <c r="E66" s="646" t="s">
        <v>441</v>
      </c>
      <c r="F66" s="648">
        <v>44441</v>
      </c>
      <c r="G66" s="612">
        <v>44441</v>
      </c>
      <c r="H66" s="649" t="s">
        <v>507</v>
      </c>
      <c r="I66" s="612">
        <v>44441</v>
      </c>
      <c r="J66" s="785">
        <v>12080</v>
      </c>
      <c r="K66" s="622">
        <v>4666</v>
      </c>
      <c r="L66" s="622">
        <v>1</v>
      </c>
      <c r="M66" s="622">
        <v>10102</v>
      </c>
      <c r="N66" s="618">
        <f>SUM(K66/J66)</f>
        <v>0.38625827814569536</v>
      </c>
      <c r="O66" s="651"/>
      <c r="P66" s="652"/>
      <c r="Q66" s="635"/>
      <c r="R66" s="635"/>
      <c r="S66" s="635"/>
      <c r="T66" s="635"/>
      <c r="U66" s="653" t="s">
        <v>508</v>
      </c>
      <c r="V66" s="622"/>
    </row>
    <row r="67" spans="1:22" s="249" customFormat="1" ht="38.25">
      <c r="A67" s="621" t="s">
        <v>417</v>
      </c>
      <c r="B67" s="723" t="s">
        <v>509</v>
      </c>
      <c r="C67" s="678" t="s">
        <v>383</v>
      </c>
      <c r="D67" s="679" t="s">
        <v>384</v>
      </c>
      <c r="E67" s="723" t="s">
        <v>441</v>
      </c>
      <c r="F67" s="775">
        <v>44446</v>
      </c>
      <c r="G67" s="776">
        <v>44446</v>
      </c>
      <c r="H67" s="697" t="s">
        <v>510</v>
      </c>
      <c r="I67" s="654">
        <v>44446</v>
      </c>
      <c r="J67" s="609">
        <v>11972</v>
      </c>
      <c r="K67" s="606">
        <v>4474</v>
      </c>
      <c r="L67" s="679">
        <v>1</v>
      </c>
      <c r="M67" s="679">
        <v>9184</v>
      </c>
      <c r="N67" s="655">
        <f t="shared" ref="N67:N76" si="4">SUM(K67/J67)</f>
        <v>0.37370531239558968</v>
      </c>
      <c r="O67" s="786"/>
      <c r="P67" s="666"/>
      <c r="Q67" s="689"/>
      <c r="R67" s="689"/>
      <c r="S67" s="689"/>
      <c r="T67" s="689"/>
      <c r="U67" s="690"/>
      <c r="V67" s="622"/>
    </row>
    <row r="68" spans="1:22" s="249" customFormat="1" ht="38.25">
      <c r="A68" s="249" t="s">
        <v>381</v>
      </c>
      <c r="B68" s="667" t="s">
        <v>509</v>
      </c>
      <c r="C68" s="787" t="s">
        <v>383</v>
      </c>
      <c r="D68" s="765" t="s">
        <v>384</v>
      </c>
      <c r="E68" s="667" t="s">
        <v>385</v>
      </c>
      <c r="F68" s="766">
        <v>44446</v>
      </c>
      <c r="G68" s="767">
        <v>44446</v>
      </c>
      <c r="H68" s="728" t="s">
        <v>511</v>
      </c>
      <c r="I68" s="729">
        <v>44446</v>
      </c>
      <c r="J68" s="606">
        <v>5605</v>
      </c>
      <c r="K68" s="765">
        <v>1978</v>
      </c>
      <c r="L68" s="765">
        <v>0</v>
      </c>
      <c r="M68" s="765">
        <v>4224</v>
      </c>
      <c r="N68" s="769">
        <f t="shared" si="4"/>
        <v>0.35289919714540591</v>
      </c>
      <c r="O68" s="788"/>
      <c r="P68" s="642"/>
      <c r="Q68" s="637"/>
      <c r="R68" s="637"/>
      <c r="S68" s="637"/>
      <c r="T68" s="637"/>
      <c r="U68" s="693"/>
      <c r="V68" s="622"/>
    </row>
    <row r="69" spans="1:22" s="249" customFormat="1" ht="38.25">
      <c r="A69" s="622" t="s">
        <v>387</v>
      </c>
      <c r="B69" s="646" t="s">
        <v>509</v>
      </c>
      <c r="C69" s="647" t="s">
        <v>383</v>
      </c>
      <c r="D69" s="622" t="s">
        <v>384</v>
      </c>
      <c r="E69" s="646" t="s">
        <v>393</v>
      </c>
      <c r="F69" s="648">
        <v>44446</v>
      </c>
      <c r="G69" s="612">
        <v>44446</v>
      </c>
      <c r="H69" s="749" t="s">
        <v>512</v>
      </c>
      <c r="I69" s="612">
        <v>44446</v>
      </c>
      <c r="J69" s="622">
        <v>9111</v>
      </c>
      <c r="K69" s="622">
        <v>3475</v>
      </c>
      <c r="L69" s="622">
        <v>1</v>
      </c>
      <c r="M69" s="622">
        <v>6943</v>
      </c>
      <c r="N69" s="618">
        <f t="shared" si="4"/>
        <v>0.3814070903303699</v>
      </c>
      <c r="O69" s="635"/>
      <c r="P69" s="652"/>
      <c r="Q69" s="635"/>
      <c r="R69" s="635"/>
      <c r="S69" s="635"/>
      <c r="T69" s="635"/>
      <c r="U69" s="653"/>
      <c r="V69" s="622"/>
    </row>
    <row r="70" spans="1:22" s="249" customFormat="1" ht="12.75">
      <c r="A70" s="622" t="s">
        <v>381</v>
      </c>
      <c r="B70" s="646" t="s">
        <v>513</v>
      </c>
      <c r="C70" s="647" t="s">
        <v>383</v>
      </c>
      <c r="D70" s="622" t="s">
        <v>384</v>
      </c>
      <c r="E70" s="646" t="s">
        <v>385</v>
      </c>
      <c r="F70" s="648">
        <v>44446</v>
      </c>
      <c r="G70" s="612">
        <v>44446</v>
      </c>
      <c r="H70" s="749" t="s">
        <v>514</v>
      </c>
      <c r="I70" s="650"/>
      <c r="J70" s="635"/>
      <c r="K70" s="635"/>
      <c r="L70" s="635"/>
      <c r="M70" s="635"/>
      <c r="N70" s="626"/>
      <c r="O70" s="622">
        <v>4169</v>
      </c>
      <c r="P70" s="652"/>
      <c r="Q70" s="635"/>
      <c r="R70" s="635"/>
      <c r="S70" s="635"/>
      <c r="T70" s="635"/>
      <c r="U70" s="653" t="s">
        <v>413</v>
      </c>
      <c r="V70" s="622"/>
    </row>
    <row r="71" spans="1:22" s="249" customFormat="1" ht="12.75">
      <c r="A71" s="622" t="s">
        <v>381</v>
      </c>
      <c r="B71" s="646" t="s">
        <v>515</v>
      </c>
      <c r="C71" s="647" t="s">
        <v>383</v>
      </c>
      <c r="D71" s="622" t="s">
        <v>384</v>
      </c>
      <c r="E71" s="646" t="s">
        <v>385</v>
      </c>
      <c r="F71" s="648">
        <v>44447</v>
      </c>
      <c r="G71" s="612">
        <v>44446</v>
      </c>
      <c r="H71" s="749" t="s">
        <v>516</v>
      </c>
      <c r="I71" s="612">
        <v>44446</v>
      </c>
      <c r="J71" s="622">
        <v>15352</v>
      </c>
      <c r="K71" s="622">
        <v>3285</v>
      </c>
      <c r="L71" s="622">
        <v>460</v>
      </c>
      <c r="M71" s="622">
        <v>5773</v>
      </c>
      <c r="N71" s="618">
        <f t="shared" si="4"/>
        <v>0.21397863470557582</v>
      </c>
      <c r="O71" s="622">
        <v>5111</v>
      </c>
      <c r="P71" s="672">
        <f>SUM(1132/O71)</f>
        <v>0.22148307571903736</v>
      </c>
      <c r="Q71" s="635"/>
      <c r="R71" s="635"/>
      <c r="S71" s="635"/>
      <c r="T71" s="635"/>
      <c r="U71" s="653" t="s">
        <v>413</v>
      </c>
      <c r="V71" s="622"/>
    </row>
    <row r="72" spans="1:22" s="249" customFormat="1" ht="12.75">
      <c r="A72" s="690" t="s">
        <v>417</v>
      </c>
      <c r="B72" s="723" t="s">
        <v>517</v>
      </c>
      <c r="C72" s="678" t="s">
        <v>383</v>
      </c>
      <c r="D72" s="679" t="s">
        <v>384</v>
      </c>
      <c r="E72" s="723" t="s">
        <v>441</v>
      </c>
      <c r="F72" s="775">
        <v>44447</v>
      </c>
      <c r="G72" s="776">
        <v>44447</v>
      </c>
      <c r="H72" s="782" t="s">
        <v>518</v>
      </c>
      <c r="I72" s="789">
        <v>44447</v>
      </c>
      <c r="J72" s="679">
        <v>11977</v>
      </c>
      <c r="K72" s="606">
        <v>4789</v>
      </c>
      <c r="L72" s="679">
        <v>1</v>
      </c>
      <c r="M72" s="679">
        <v>9037</v>
      </c>
      <c r="N72" s="655">
        <f t="shared" si="4"/>
        <v>0.39984971194790014</v>
      </c>
      <c r="O72" s="786"/>
      <c r="P72" s="666"/>
      <c r="Q72" s="689"/>
      <c r="R72" s="689"/>
      <c r="S72" s="689"/>
      <c r="T72" s="689"/>
      <c r="U72" s="690" t="s">
        <v>508</v>
      </c>
      <c r="V72" s="622"/>
    </row>
    <row r="73" spans="1:22" s="249" customFormat="1" ht="12.75">
      <c r="A73" s="622" t="s">
        <v>387</v>
      </c>
      <c r="B73" s="646" t="s">
        <v>503</v>
      </c>
      <c r="C73" s="647" t="s">
        <v>383</v>
      </c>
      <c r="D73" s="622"/>
      <c r="E73" s="646" t="s">
        <v>393</v>
      </c>
      <c r="F73" s="648">
        <v>44448</v>
      </c>
      <c r="G73" s="664">
        <v>44448</v>
      </c>
      <c r="H73" s="649" t="s">
        <v>519</v>
      </c>
      <c r="I73" s="612">
        <v>44448</v>
      </c>
      <c r="J73" s="622">
        <v>9120</v>
      </c>
      <c r="K73" s="622">
        <v>3100</v>
      </c>
      <c r="L73" s="622">
        <v>0</v>
      </c>
      <c r="M73" s="622">
        <v>7636</v>
      </c>
      <c r="N73" s="618">
        <f t="shared" si="4"/>
        <v>0.33991228070175439</v>
      </c>
      <c r="O73" s="651"/>
      <c r="P73" s="652"/>
      <c r="Q73" s="635"/>
      <c r="R73" s="635"/>
      <c r="S73" s="635"/>
      <c r="T73" s="635"/>
      <c r="U73" s="653" t="s">
        <v>486</v>
      </c>
      <c r="V73" s="622"/>
    </row>
    <row r="74" spans="1:22" s="249" customFormat="1" ht="25.5">
      <c r="A74" s="622" t="s">
        <v>520</v>
      </c>
      <c r="B74" s="646" t="s">
        <v>521</v>
      </c>
      <c r="C74" s="647" t="s">
        <v>383</v>
      </c>
      <c r="D74" s="622"/>
      <c r="E74" s="646" t="s">
        <v>522</v>
      </c>
      <c r="F74" s="648">
        <v>44448</v>
      </c>
      <c r="G74" s="664">
        <v>44448</v>
      </c>
      <c r="H74" s="649" t="s">
        <v>523</v>
      </c>
      <c r="I74" s="612">
        <v>44448</v>
      </c>
      <c r="J74" s="622">
        <v>41428</v>
      </c>
      <c r="K74" s="622">
        <v>11975</v>
      </c>
      <c r="L74" s="622">
        <v>371</v>
      </c>
      <c r="M74" s="622">
        <v>22976</v>
      </c>
      <c r="N74" s="618">
        <f t="shared" si="4"/>
        <v>0.28905571111325673</v>
      </c>
      <c r="O74" s="669">
        <v>20488</v>
      </c>
      <c r="P74" s="652"/>
      <c r="Q74" s="635"/>
      <c r="R74" s="635"/>
      <c r="S74" s="635"/>
      <c r="T74" s="635"/>
      <c r="U74" s="653" t="s">
        <v>524</v>
      </c>
      <c r="V74" s="622"/>
    </row>
    <row r="75" spans="1:22" s="249" customFormat="1" ht="25.5">
      <c r="A75" s="622" t="s">
        <v>369</v>
      </c>
      <c r="B75" s="646" t="s">
        <v>525</v>
      </c>
      <c r="C75" s="647" t="s">
        <v>383</v>
      </c>
      <c r="D75" s="622"/>
      <c r="E75" s="646" t="s">
        <v>522</v>
      </c>
      <c r="F75" s="648">
        <v>44452</v>
      </c>
      <c r="G75" s="664">
        <v>44452</v>
      </c>
      <c r="H75" s="649" t="s">
        <v>526</v>
      </c>
      <c r="I75" s="612">
        <v>44452</v>
      </c>
      <c r="J75" s="622">
        <v>26671</v>
      </c>
      <c r="K75" s="622">
        <v>9060</v>
      </c>
      <c r="L75" s="622">
        <v>4</v>
      </c>
      <c r="M75" s="622">
        <v>17144</v>
      </c>
      <c r="N75" s="618">
        <f t="shared" si="4"/>
        <v>0.33969479959506582</v>
      </c>
      <c r="O75" s="669">
        <v>21058</v>
      </c>
      <c r="P75" s="652"/>
      <c r="Q75" s="635"/>
      <c r="R75" s="635"/>
      <c r="S75" s="635"/>
      <c r="T75" s="635"/>
      <c r="U75" s="653"/>
      <c r="V75" s="622"/>
    </row>
    <row r="76" spans="1:22" s="249" customFormat="1" ht="25.5">
      <c r="A76" s="622" t="s">
        <v>417</v>
      </c>
      <c r="B76" s="646" t="s">
        <v>527</v>
      </c>
      <c r="C76" s="647" t="s">
        <v>383</v>
      </c>
      <c r="D76" s="622" t="s">
        <v>384</v>
      </c>
      <c r="E76" s="646" t="s">
        <v>528</v>
      </c>
      <c r="F76" s="648">
        <v>44453</v>
      </c>
      <c r="G76" s="664">
        <v>44453</v>
      </c>
      <c r="H76" s="649" t="s">
        <v>529</v>
      </c>
      <c r="I76" s="612">
        <v>44453</v>
      </c>
      <c r="J76" s="622">
        <v>920</v>
      </c>
      <c r="K76" s="622">
        <v>442</v>
      </c>
      <c r="L76" s="622">
        <v>0</v>
      </c>
      <c r="M76" s="622">
        <v>1817</v>
      </c>
      <c r="N76" s="618">
        <f t="shared" si="4"/>
        <v>0.48043478260869565</v>
      </c>
      <c r="O76" s="651"/>
      <c r="P76" s="761">
        <f>SUM(118/J76)</f>
        <v>0.1282608695652174</v>
      </c>
      <c r="Q76" s="635"/>
      <c r="R76" s="635"/>
      <c r="S76" s="635"/>
      <c r="T76" s="635"/>
      <c r="U76" s="653" t="s">
        <v>530</v>
      </c>
      <c r="V76" s="622"/>
    </row>
    <row r="77" spans="1:22" s="249" customFormat="1" ht="25.5">
      <c r="A77" s="622" t="s">
        <v>369</v>
      </c>
      <c r="B77" s="646" t="s">
        <v>531</v>
      </c>
      <c r="C77" s="647" t="s">
        <v>383</v>
      </c>
      <c r="D77" s="622" t="s">
        <v>410</v>
      </c>
      <c r="E77" s="646" t="s">
        <v>522</v>
      </c>
      <c r="F77" s="648">
        <v>44454</v>
      </c>
      <c r="G77" s="664">
        <v>44454</v>
      </c>
      <c r="H77" s="649" t="s">
        <v>532</v>
      </c>
      <c r="I77" s="612">
        <v>44454</v>
      </c>
      <c r="J77" s="622">
        <v>26658</v>
      </c>
      <c r="K77" s="622">
        <v>10292</v>
      </c>
      <c r="L77" s="622">
        <v>2</v>
      </c>
      <c r="M77" s="622">
        <v>22103</v>
      </c>
      <c r="N77" s="618">
        <f>SUM(K77/J77)</f>
        <v>0.38607547452922197</v>
      </c>
      <c r="O77" s="669">
        <v>18294</v>
      </c>
      <c r="P77" s="761">
        <f>SUM(1392/O77)</f>
        <v>7.6090521482453266E-2</v>
      </c>
      <c r="Q77" s="635"/>
      <c r="R77" s="635"/>
      <c r="S77" s="635"/>
      <c r="T77" s="635"/>
      <c r="U77" s="653" t="s">
        <v>533</v>
      </c>
      <c r="V77" s="622"/>
    </row>
    <row r="78" spans="1:22" s="249" customFormat="1" ht="12.75">
      <c r="A78" s="622" t="s">
        <v>387</v>
      </c>
      <c r="B78" s="646" t="s">
        <v>503</v>
      </c>
      <c r="C78" s="622" t="s">
        <v>383</v>
      </c>
      <c r="D78" s="622"/>
      <c r="E78" s="646" t="s">
        <v>393</v>
      </c>
      <c r="F78" s="648">
        <v>44455</v>
      </c>
      <c r="G78" s="664">
        <v>44455</v>
      </c>
      <c r="H78" s="749" t="s">
        <v>534</v>
      </c>
      <c r="I78" s="612">
        <v>44455</v>
      </c>
      <c r="J78" s="622">
        <v>9121</v>
      </c>
      <c r="K78" s="622">
        <v>2981</v>
      </c>
      <c r="L78" s="622">
        <v>0</v>
      </c>
      <c r="M78" s="622">
        <v>6321</v>
      </c>
      <c r="N78" s="618">
        <f>SUM(K78/J78)</f>
        <v>0.32682819866242735</v>
      </c>
      <c r="O78" s="635"/>
      <c r="P78" s="652"/>
      <c r="Q78" s="635"/>
      <c r="R78" s="635"/>
      <c r="S78" s="635"/>
      <c r="T78" s="635"/>
      <c r="U78" s="653" t="s">
        <v>486</v>
      </c>
      <c r="V78" s="622"/>
    </row>
    <row r="79" spans="1:22" s="249" customFormat="1" ht="12.75">
      <c r="A79" s="765" t="s">
        <v>369</v>
      </c>
      <c r="B79" s="667" t="s">
        <v>535</v>
      </c>
      <c r="C79" s="764" t="s">
        <v>383</v>
      </c>
      <c r="D79" s="765"/>
      <c r="E79" s="667" t="s">
        <v>472</v>
      </c>
      <c r="F79" s="790">
        <v>44456</v>
      </c>
      <c r="G79" s="767">
        <v>44455</v>
      </c>
      <c r="H79" s="771" t="s">
        <v>536</v>
      </c>
      <c r="I79" s="767">
        <v>44455</v>
      </c>
      <c r="J79" s="791">
        <v>17520</v>
      </c>
      <c r="K79" s="765">
        <v>4766</v>
      </c>
      <c r="L79" s="765">
        <v>1</v>
      </c>
      <c r="M79" s="765">
        <v>12085</v>
      </c>
      <c r="N79" s="618">
        <f>SUM(K79/J79)</f>
        <v>0.27203196347031966</v>
      </c>
      <c r="O79" s="637"/>
      <c r="P79" s="642"/>
      <c r="Q79" s="637"/>
      <c r="R79" s="637"/>
      <c r="S79" s="637"/>
      <c r="T79" s="637"/>
      <c r="U79" s="693"/>
      <c r="V79" s="622"/>
    </row>
    <row r="80" spans="1:22" s="645" customFormat="1" ht="12.75">
      <c r="A80" s="765" t="s">
        <v>369</v>
      </c>
      <c r="B80" s="667" t="s">
        <v>537</v>
      </c>
      <c r="C80" s="765" t="s">
        <v>383</v>
      </c>
      <c r="D80" s="765" t="s">
        <v>384</v>
      </c>
      <c r="E80" s="667" t="s">
        <v>538</v>
      </c>
      <c r="F80" s="766">
        <v>44459</v>
      </c>
      <c r="G80" s="792">
        <v>44459</v>
      </c>
      <c r="H80" s="730" t="s">
        <v>539</v>
      </c>
      <c r="I80" s="637"/>
      <c r="J80" s="637"/>
      <c r="K80" s="640"/>
      <c r="L80" s="637"/>
      <c r="M80" s="637"/>
      <c r="N80" s="626"/>
      <c r="O80" s="644">
        <v>2065</v>
      </c>
      <c r="P80" s="793">
        <f>SUM(44/O80)</f>
        <v>2.1307506053268765E-2</v>
      </c>
      <c r="Q80" s="637"/>
      <c r="R80" s="637"/>
      <c r="S80" s="637"/>
      <c r="T80" s="637"/>
      <c r="U80" s="693"/>
      <c r="V80" s="644"/>
    </row>
    <row r="81" spans="1:22" s="249" customFormat="1" ht="12.75">
      <c r="A81" s="765" t="s">
        <v>381</v>
      </c>
      <c r="B81" s="667" t="s">
        <v>540</v>
      </c>
      <c r="C81" s="765" t="s">
        <v>383</v>
      </c>
      <c r="D81" s="765" t="s">
        <v>384</v>
      </c>
      <c r="E81" s="667" t="s">
        <v>381</v>
      </c>
      <c r="F81" s="681">
        <v>44459</v>
      </c>
      <c r="G81" s="767">
        <v>44459</v>
      </c>
      <c r="H81" s="771" t="s">
        <v>541</v>
      </c>
      <c r="I81" s="767">
        <v>44460</v>
      </c>
      <c r="J81" s="791">
        <v>5322</v>
      </c>
      <c r="K81" s="730">
        <v>2723</v>
      </c>
      <c r="L81" s="730">
        <v>1</v>
      </c>
      <c r="M81" s="730">
        <v>4796</v>
      </c>
      <c r="N81" s="769">
        <f>SUM(K81/J81)</f>
        <v>0.51164975573092819</v>
      </c>
      <c r="O81" s="689"/>
      <c r="P81" s="642"/>
      <c r="Q81" s="637"/>
      <c r="R81" s="637"/>
      <c r="S81" s="637"/>
      <c r="T81" s="637"/>
      <c r="U81" s="693" t="s">
        <v>413</v>
      </c>
      <c r="V81" s="622"/>
    </row>
    <row r="82" spans="1:22" s="249" customFormat="1" ht="25.5">
      <c r="A82" s="622" t="s">
        <v>369</v>
      </c>
      <c r="B82" s="646" t="s">
        <v>542</v>
      </c>
      <c r="C82" s="622" t="s">
        <v>383</v>
      </c>
      <c r="D82" s="622"/>
      <c r="E82" s="646" t="s">
        <v>522</v>
      </c>
      <c r="F82" s="648">
        <v>44460</v>
      </c>
      <c r="G82" s="612">
        <v>44460</v>
      </c>
      <c r="H82" s="749" t="s">
        <v>543</v>
      </c>
      <c r="I82" s="650"/>
      <c r="J82" s="635"/>
      <c r="K82" s="635"/>
      <c r="L82" s="635"/>
      <c r="M82" s="635"/>
      <c r="N82" s="641"/>
      <c r="O82" s="669">
        <v>20907</v>
      </c>
      <c r="P82" s="672">
        <f>SUM(1269/O82)</f>
        <v>6.0697374085234609E-2</v>
      </c>
      <c r="Q82" s="635"/>
      <c r="R82" s="635"/>
      <c r="S82" s="635"/>
      <c r="T82" s="635"/>
      <c r="U82" s="653"/>
      <c r="V82" s="622"/>
    </row>
    <row r="83" spans="1:22" s="645" customFormat="1" ht="25.5">
      <c r="A83" s="679" t="s">
        <v>544</v>
      </c>
      <c r="B83" s="723" t="s">
        <v>545</v>
      </c>
      <c r="C83" s="679" t="s">
        <v>383</v>
      </c>
      <c r="D83" s="679"/>
      <c r="E83" s="723" t="s">
        <v>522</v>
      </c>
      <c r="F83" s="794">
        <v>44460</v>
      </c>
      <c r="G83" s="789">
        <v>44460</v>
      </c>
      <c r="H83" s="795" t="s">
        <v>546</v>
      </c>
      <c r="I83" s="796"/>
      <c r="J83" s="689"/>
      <c r="K83" s="689"/>
      <c r="L83" s="689"/>
      <c r="M83" s="689"/>
      <c r="N83" s="641"/>
      <c r="O83" s="679">
        <v>20839</v>
      </c>
      <c r="P83" s="797">
        <f>SUM(1269/O83)</f>
        <v>6.0895436441287969E-2</v>
      </c>
      <c r="Q83" s="689"/>
      <c r="R83" s="689"/>
      <c r="S83" s="689"/>
      <c r="T83" s="689"/>
      <c r="U83" s="690"/>
      <c r="V83" s="644"/>
    </row>
    <row r="84" spans="1:22" s="645" customFormat="1" ht="12.75">
      <c r="A84" s="765" t="s">
        <v>387</v>
      </c>
      <c r="B84" s="667" t="s">
        <v>547</v>
      </c>
      <c r="C84" s="765" t="s">
        <v>383</v>
      </c>
      <c r="D84" s="765" t="s">
        <v>384</v>
      </c>
      <c r="E84" s="667" t="s">
        <v>393</v>
      </c>
      <c r="F84" s="681">
        <v>44461</v>
      </c>
      <c r="G84" s="767">
        <v>44461</v>
      </c>
      <c r="H84" s="771" t="s">
        <v>548</v>
      </c>
      <c r="I84" s="638"/>
      <c r="J84" s="637"/>
      <c r="K84" s="637"/>
      <c r="L84" s="637"/>
      <c r="M84" s="637"/>
      <c r="N84" s="641"/>
      <c r="O84" s="765">
        <v>6369</v>
      </c>
      <c r="P84" s="642"/>
      <c r="Q84" s="637"/>
      <c r="R84" s="637"/>
      <c r="S84" s="637"/>
      <c r="T84" s="637"/>
      <c r="U84" s="693"/>
      <c r="V84" s="644"/>
    </row>
    <row r="85" spans="1:22" s="645" customFormat="1" ht="12.75">
      <c r="A85" s="622" t="s">
        <v>387</v>
      </c>
      <c r="B85" s="629" t="s">
        <v>503</v>
      </c>
      <c r="C85" s="647" t="s">
        <v>383</v>
      </c>
      <c r="D85" s="622" t="s">
        <v>384</v>
      </c>
      <c r="E85" s="646" t="s">
        <v>393</v>
      </c>
      <c r="F85" s="781">
        <v>44462</v>
      </c>
      <c r="G85" s="612">
        <v>44462</v>
      </c>
      <c r="H85" s="749" t="s">
        <v>549</v>
      </c>
      <c r="I85" s="612">
        <v>44462</v>
      </c>
      <c r="J85" s="669">
        <v>9076</v>
      </c>
      <c r="K85" s="644">
        <v>2848</v>
      </c>
      <c r="L85" s="644">
        <v>1</v>
      </c>
      <c r="M85" s="644">
        <v>5731</v>
      </c>
      <c r="N85" s="618">
        <f t="shared" ref="N85:N130" si="5">SUM(K85/J85)</f>
        <v>0.31379462318201851</v>
      </c>
      <c r="O85" s="635"/>
      <c r="P85" s="652"/>
      <c r="Q85" s="635"/>
      <c r="R85" s="635"/>
      <c r="S85" s="635"/>
      <c r="T85" s="635"/>
      <c r="U85" s="653" t="s">
        <v>486</v>
      </c>
      <c r="V85" s="644"/>
    </row>
    <row r="86" spans="1:22" s="249" customFormat="1" ht="12.75">
      <c r="A86" s="609" t="s">
        <v>387</v>
      </c>
      <c r="B86" s="610" t="s">
        <v>550</v>
      </c>
      <c r="C86" s="679" t="s">
        <v>383</v>
      </c>
      <c r="D86" s="679" t="s">
        <v>410</v>
      </c>
      <c r="E86" s="723" t="s">
        <v>551</v>
      </c>
      <c r="F86" s="794">
        <v>44463</v>
      </c>
      <c r="G86" s="789">
        <v>44463</v>
      </c>
      <c r="H86" s="795" t="s">
        <v>552</v>
      </c>
      <c r="I86" s="796"/>
      <c r="J86" s="786"/>
      <c r="K86" s="689"/>
      <c r="L86" s="689"/>
      <c r="M86" s="689"/>
      <c r="N86" s="784"/>
      <c r="O86" s="689"/>
      <c r="P86" s="666"/>
      <c r="Q86" s="689"/>
      <c r="R86" s="689"/>
      <c r="S86" s="689"/>
      <c r="T86" s="689"/>
      <c r="U86" s="690" t="s">
        <v>468</v>
      </c>
      <c r="V86" s="622"/>
    </row>
    <row r="87" spans="1:22" s="249" customFormat="1" ht="12.75">
      <c r="A87" s="622" t="s">
        <v>387</v>
      </c>
      <c r="B87" s="646" t="s">
        <v>553</v>
      </c>
      <c r="C87" s="798" t="s">
        <v>383</v>
      </c>
      <c r="D87" s="765" t="s">
        <v>410</v>
      </c>
      <c r="E87" s="667" t="s">
        <v>554</v>
      </c>
      <c r="F87" s="681">
        <v>44463</v>
      </c>
      <c r="G87" s="767"/>
      <c r="H87" s="771"/>
      <c r="I87" s="638"/>
      <c r="J87" s="788"/>
      <c r="K87" s="637"/>
      <c r="L87" s="637"/>
      <c r="M87" s="637"/>
      <c r="N87" s="641"/>
      <c r="O87" s="730">
        <v>6934</v>
      </c>
      <c r="P87" s="642"/>
      <c r="Q87" s="637"/>
      <c r="R87" s="637"/>
      <c r="S87" s="637"/>
      <c r="T87" s="637"/>
      <c r="U87" s="693"/>
      <c r="V87" s="622"/>
    </row>
    <row r="88" spans="1:22" s="249" customFormat="1" ht="12.75">
      <c r="A88" s="644" t="s">
        <v>417</v>
      </c>
      <c r="B88" s="799" t="s">
        <v>555</v>
      </c>
      <c r="C88" s="800" t="s">
        <v>383</v>
      </c>
      <c r="D88" s="644"/>
      <c r="E88" s="801" t="s">
        <v>441</v>
      </c>
      <c r="F88" s="681">
        <v>44463</v>
      </c>
      <c r="G88" s="612">
        <v>44463</v>
      </c>
      <c r="H88" s="749" t="s">
        <v>556</v>
      </c>
      <c r="I88" s="612">
        <v>44463</v>
      </c>
      <c r="J88" s="669">
        <v>11858</v>
      </c>
      <c r="K88" s="644">
        <v>4711</v>
      </c>
      <c r="L88" s="644">
        <v>1</v>
      </c>
      <c r="M88" s="644">
        <v>9292</v>
      </c>
      <c r="N88" s="769">
        <f t="shared" si="5"/>
        <v>0.39728453364817001</v>
      </c>
      <c r="O88" s="644">
        <v>9737</v>
      </c>
      <c r="P88" s="802">
        <f>SUM(34/O88)</f>
        <v>3.491835267536202E-3</v>
      </c>
      <c r="Q88" s="635"/>
      <c r="R88" s="635"/>
      <c r="S88" s="635"/>
      <c r="T88" s="635"/>
      <c r="U88" s="653" t="s">
        <v>498</v>
      </c>
      <c r="V88" s="754" t="s">
        <v>557</v>
      </c>
    </row>
    <row r="89" spans="1:22" s="249" customFormat="1" ht="12.75">
      <c r="A89" s="644" t="s">
        <v>381</v>
      </c>
      <c r="B89" s="803" t="s">
        <v>555</v>
      </c>
      <c r="C89" s="800" t="s">
        <v>383</v>
      </c>
      <c r="D89" s="644"/>
      <c r="E89" s="801" t="s">
        <v>385</v>
      </c>
      <c r="F89" s="681">
        <v>44463</v>
      </c>
      <c r="G89" s="612">
        <v>44463</v>
      </c>
      <c r="H89" s="749" t="s">
        <v>558</v>
      </c>
      <c r="I89" s="612">
        <v>44463</v>
      </c>
      <c r="J89" s="669">
        <v>5545</v>
      </c>
      <c r="K89" s="644">
        <v>2064</v>
      </c>
      <c r="L89" s="644">
        <v>0</v>
      </c>
      <c r="M89" s="644">
        <v>4358</v>
      </c>
      <c r="N89" s="769">
        <f t="shared" si="5"/>
        <v>0.37222723174030659</v>
      </c>
      <c r="O89" s="644">
        <v>4122</v>
      </c>
      <c r="P89" s="802">
        <f>SUM(34/O89)</f>
        <v>8.2484230955846682E-3</v>
      </c>
      <c r="Q89" s="635"/>
      <c r="R89" s="635"/>
      <c r="S89" s="635"/>
      <c r="T89" s="635"/>
      <c r="U89" s="653" t="s">
        <v>559</v>
      </c>
      <c r="V89" s="754" t="s">
        <v>557</v>
      </c>
    </row>
    <row r="90" spans="1:22" s="249" customFormat="1" ht="12.75">
      <c r="A90" s="730" t="s">
        <v>387</v>
      </c>
      <c r="B90" s="804" t="s">
        <v>555</v>
      </c>
      <c r="C90" s="800" t="s">
        <v>383</v>
      </c>
      <c r="D90" s="644"/>
      <c r="E90" s="801" t="s">
        <v>393</v>
      </c>
      <c r="F90" s="681">
        <v>44463</v>
      </c>
      <c r="G90" s="612">
        <v>44463</v>
      </c>
      <c r="H90" s="749" t="s">
        <v>560</v>
      </c>
      <c r="I90" s="612">
        <v>44463</v>
      </c>
      <c r="J90" s="669">
        <v>9070</v>
      </c>
      <c r="K90" s="644">
        <v>3069</v>
      </c>
      <c r="L90" s="644">
        <v>0</v>
      </c>
      <c r="M90" s="644">
        <v>6183</v>
      </c>
      <c r="N90" s="769">
        <f t="shared" si="5"/>
        <v>0.33836824696802648</v>
      </c>
      <c r="O90" s="644">
        <v>6933</v>
      </c>
      <c r="P90" s="802">
        <f>SUM(34/O90)</f>
        <v>4.9040819270157222E-3</v>
      </c>
      <c r="Q90" s="635"/>
      <c r="R90" s="635"/>
      <c r="S90" s="635"/>
      <c r="T90" s="635"/>
      <c r="U90" s="653" t="s">
        <v>561</v>
      </c>
      <c r="V90" s="754" t="s">
        <v>557</v>
      </c>
    </row>
    <row r="91" spans="1:22" s="249" customFormat="1" ht="12.75">
      <c r="A91" s="730" t="s">
        <v>417</v>
      </c>
      <c r="B91" s="804" t="s">
        <v>562</v>
      </c>
      <c r="C91" s="805" t="s">
        <v>383</v>
      </c>
      <c r="D91" s="730"/>
      <c r="E91" s="806" t="s">
        <v>441</v>
      </c>
      <c r="F91" s="766">
        <v>44466</v>
      </c>
      <c r="G91" s="767">
        <v>44466</v>
      </c>
      <c r="H91" s="807" t="s">
        <v>563</v>
      </c>
      <c r="I91" s="808"/>
      <c r="J91" s="809"/>
      <c r="K91" s="637"/>
      <c r="L91" s="637"/>
      <c r="M91" s="637"/>
      <c r="N91" s="641"/>
      <c r="O91" s="730">
        <v>9704</v>
      </c>
      <c r="P91" s="810">
        <f>SUM(30/O91)</f>
        <v>3.0915086562242375E-3</v>
      </c>
      <c r="Q91" s="637"/>
      <c r="R91" s="637"/>
      <c r="S91" s="637"/>
      <c r="T91" s="637"/>
      <c r="U91" s="693"/>
      <c r="V91" s="622"/>
    </row>
    <row r="92" spans="1:22" s="249" customFormat="1" ht="12.75">
      <c r="A92" s="765" t="s">
        <v>387</v>
      </c>
      <c r="B92" s="667" t="s">
        <v>562</v>
      </c>
      <c r="C92" s="811" t="s">
        <v>383</v>
      </c>
      <c r="D92" s="765" t="s">
        <v>384</v>
      </c>
      <c r="E92" s="667" t="s">
        <v>393</v>
      </c>
      <c r="F92" s="766">
        <v>44466</v>
      </c>
      <c r="G92" s="767">
        <v>44466</v>
      </c>
      <c r="H92" s="807" t="s">
        <v>564</v>
      </c>
      <c r="I92" s="639"/>
      <c r="J92" s="809"/>
      <c r="K92" s="637"/>
      <c r="L92" s="637"/>
      <c r="M92" s="637"/>
      <c r="N92" s="641"/>
      <c r="O92" s="730">
        <v>6893</v>
      </c>
      <c r="P92" s="810">
        <f>SUM(12/O92)</f>
        <v>1.7408965617292905E-3</v>
      </c>
      <c r="Q92" s="637"/>
      <c r="R92" s="637"/>
      <c r="S92" s="637"/>
      <c r="T92" s="637"/>
      <c r="U92" s="693"/>
      <c r="V92" s="622"/>
    </row>
    <row r="93" spans="1:22" s="645" customFormat="1" ht="12.75">
      <c r="A93" s="622" t="s">
        <v>369</v>
      </c>
      <c r="B93" s="770" t="s">
        <v>565</v>
      </c>
      <c r="C93" s="764" t="s">
        <v>383</v>
      </c>
      <c r="D93" s="765" t="s">
        <v>384</v>
      </c>
      <c r="E93" s="812" t="s">
        <v>472</v>
      </c>
      <c r="F93" s="766">
        <v>44466</v>
      </c>
      <c r="G93" s="767">
        <v>44466</v>
      </c>
      <c r="H93" s="771" t="s">
        <v>566</v>
      </c>
      <c r="I93" s="767">
        <v>44466</v>
      </c>
      <c r="J93" s="596">
        <v>26415</v>
      </c>
      <c r="K93" s="596">
        <v>11452</v>
      </c>
      <c r="L93" s="765">
        <v>2</v>
      </c>
      <c r="M93" s="596">
        <v>21001</v>
      </c>
      <c r="N93" s="769">
        <f t="shared" si="5"/>
        <v>0.43354154836267272</v>
      </c>
      <c r="O93" s="637"/>
      <c r="P93" s="642"/>
      <c r="Q93" s="637"/>
      <c r="R93" s="637"/>
      <c r="S93" s="637"/>
      <c r="T93" s="637"/>
      <c r="U93" s="693"/>
      <c r="V93" s="644"/>
    </row>
    <row r="94" spans="1:22" s="645" customFormat="1" ht="12.75">
      <c r="A94" s="621" t="s">
        <v>381</v>
      </c>
      <c r="B94" s="770" t="s">
        <v>567</v>
      </c>
      <c r="C94" s="764" t="s">
        <v>383</v>
      </c>
      <c r="D94" s="765" t="s">
        <v>384</v>
      </c>
      <c r="E94" s="812" t="s">
        <v>385</v>
      </c>
      <c r="F94" s="813">
        <v>44467</v>
      </c>
      <c r="G94" s="767">
        <v>44467</v>
      </c>
      <c r="H94" s="771" t="s">
        <v>568</v>
      </c>
      <c r="I94" s="638"/>
      <c r="J94" s="637"/>
      <c r="K94" s="637"/>
      <c r="L94" s="637"/>
      <c r="M94" s="637"/>
      <c r="N94" s="641"/>
      <c r="O94" s="765">
        <v>4099</v>
      </c>
      <c r="P94" s="642"/>
      <c r="Q94" s="637"/>
      <c r="R94" s="637"/>
      <c r="S94" s="637"/>
      <c r="T94" s="637"/>
      <c r="U94" s="693" t="s">
        <v>413</v>
      </c>
      <c r="V94" s="644"/>
    </row>
    <row r="95" spans="1:22" s="249" customFormat="1" ht="25.5">
      <c r="A95" s="621" t="s">
        <v>387</v>
      </c>
      <c r="B95" s="646" t="s">
        <v>569</v>
      </c>
      <c r="C95" s="647" t="s">
        <v>383</v>
      </c>
      <c r="D95" s="622" t="s">
        <v>384</v>
      </c>
      <c r="E95" s="646" t="s">
        <v>570</v>
      </c>
      <c r="F95" s="814">
        <v>44467</v>
      </c>
      <c r="G95" s="767">
        <v>44467</v>
      </c>
      <c r="H95" s="771" t="s">
        <v>571</v>
      </c>
      <c r="I95" s="638"/>
      <c r="J95" s="788"/>
      <c r="K95" s="637"/>
      <c r="L95" s="637"/>
      <c r="M95" s="637"/>
      <c r="N95" s="641"/>
      <c r="O95" s="730">
        <v>267</v>
      </c>
      <c r="P95" s="780">
        <f>SUM(21/O95)</f>
        <v>7.8651685393258425E-2</v>
      </c>
      <c r="Q95" s="637"/>
      <c r="R95" s="637"/>
      <c r="S95" s="637"/>
      <c r="T95" s="637"/>
      <c r="U95" s="693" t="s">
        <v>468</v>
      </c>
      <c r="V95" s="622"/>
    </row>
    <row r="96" spans="1:22" s="249" customFormat="1" ht="12.75">
      <c r="A96" s="609" t="s">
        <v>417</v>
      </c>
      <c r="B96" s="610" t="s">
        <v>572</v>
      </c>
      <c r="C96" s="695" t="s">
        <v>383</v>
      </c>
      <c r="D96" s="679" t="s">
        <v>384</v>
      </c>
      <c r="E96" s="723" t="s">
        <v>441</v>
      </c>
      <c r="F96" s="681">
        <v>44467</v>
      </c>
      <c r="G96" s="767">
        <v>44467</v>
      </c>
      <c r="H96" s="771" t="s">
        <v>573</v>
      </c>
      <c r="I96" s="767">
        <v>44467</v>
      </c>
      <c r="J96" s="772">
        <v>11818</v>
      </c>
      <c r="K96" s="765">
        <v>4447</v>
      </c>
      <c r="L96" s="765">
        <v>1</v>
      </c>
      <c r="M96" s="765">
        <v>9566</v>
      </c>
      <c r="N96" s="769">
        <f t="shared" si="5"/>
        <v>0.37629040446776102</v>
      </c>
      <c r="O96" s="637"/>
      <c r="P96" s="642"/>
      <c r="Q96" s="637"/>
      <c r="R96" s="637"/>
      <c r="S96" s="637"/>
      <c r="T96" s="637"/>
      <c r="U96" s="693"/>
      <c r="V96" s="622"/>
    </row>
    <row r="97" spans="1:23" s="249" customFormat="1" ht="12.75">
      <c r="A97" s="679" t="s">
        <v>417</v>
      </c>
      <c r="B97" s="723" t="s">
        <v>574</v>
      </c>
      <c r="C97" s="695" t="s">
        <v>383</v>
      </c>
      <c r="D97" s="679" t="s">
        <v>410</v>
      </c>
      <c r="E97" s="723" t="s">
        <v>441</v>
      </c>
      <c r="F97" s="681">
        <v>44468</v>
      </c>
      <c r="G97" s="767">
        <v>44468</v>
      </c>
      <c r="H97" s="771" t="s">
        <v>575</v>
      </c>
      <c r="I97" s="737"/>
      <c r="J97" s="788"/>
      <c r="K97" s="637"/>
      <c r="L97" s="637"/>
      <c r="M97" s="637"/>
      <c r="N97" s="641"/>
      <c r="O97" s="765">
        <v>9664</v>
      </c>
      <c r="P97" s="642"/>
      <c r="Q97" s="637"/>
      <c r="R97" s="643"/>
      <c r="S97" s="643"/>
      <c r="T97" s="643"/>
      <c r="U97" s="815" t="s">
        <v>576</v>
      </c>
      <c r="V97" s="622"/>
    </row>
    <row r="98" spans="1:23" s="249" customFormat="1" ht="12.75">
      <c r="A98" s="765" t="s">
        <v>387</v>
      </c>
      <c r="B98" s="816" t="s">
        <v>503</v>
      </c>
      <c r="C98" s="764" t="s">
        <v>383</v>
      </c>
      <c r="D98" s="765"/>
      <c r="E98" s="667" t="s">
        <v>393</v>
      </c>
      <c r="F98" s="814">
        <v>44469</v>
      </c>
      <c r="G98" s="767">
        <v>44469</v>
      </c>
      <c r="H98" s="771" t="s">
        <v>577</v>
      </c>
      <c r="I98" s="767">
        <v>44469</v>
      </c>
      <c r="J98" s="772">
        <v>9050</v>
      </c>
      <c r="K98" s="765">
        <v>2781</v>
      </c>
      <c r="L98" s="765">
        <v>0</v>
      </c>
      <c r="M98" s="765">
        <v>5308</v>
      </c>
      <c r="N98" s="769">
        <f t="shared" si="5"/>
        <v>0.30729281767955802</v>
      </c>
      <c r="O98" s="637"/>
      <c r="P98" s="642"/>
      <c r="Q98" s="637"/>
      <c r="R98" s="643"/>
      <c r="S98" s="643"/>
      <c r="T98" s="643"/>
      <c r="U98" s="817" t="s">
        <v>578</v>
      </c>
      <c r="V98" s="765"/>
    </row>
    <row r="99" spans="1:23" s="622" customFormat="1" ht="12.75">
      <c r="A99" s="1010"/>
      <c r="B99" s="1011" t="s">
        <v>579</v>
      </c>
      <c r="C99" s="1012"/>
      <c r="D99" s="1012"/>
      <c r="E99" s="1013"/>
      <c r="F99" s="1014"/>
      <c r="G99" s="1012"/>
      <c r="H99" s="1015"/>
      <c r="I99" s="1012"/>
      <c r="J99" s="1012"/>
      <c r="K99" s="1012"/>
      <c r="L99" s="1012"/>
      <c r="M99" s="1012"/>
      <c r="N99" s="1016"/>
      <c r="O99" s="1012"/>
      <c r="P99" s="1017"/>
      <c r="Q99" s="1012"/>
      <c r="R99" s="1012"/>
      <c r="S99" s="1012"/>
      <c r="T99" s="1012"/>
      <c r="U99" s="1012"/>
      <c r="V99" s="1018"/>
      <c r="W99" s="852"/>
    </row>
    <row r="100" spans="1:23" s="249" customFormat="1" ht="12.75">
      <c r="A100" s="609" t="s">
        <v>387</v>
      </c>
      <c r="B100" s="610" t="s">
        <v>580</v>
      </c>
      <c r="C100" s="609" t="s">
        <v>383</v>
      </c>
      <c r="D100" s="609" t="s">
        <v>384</v>
      </c>
      <c r="E100" s="610" t="s">
        <v>393</v>
      </c>
      <c r="F100" s="706">
        <v>44470</v>
      </c>
      <c r="G100" s="654">
        <v>44470</v>
      </c>
      <c r="H100" s="777" t="s">
        <v>581</v>
      </c>
      <c r="I100" s="819"/>
      <c r="J100" s="620"/>
      <c r="K100" s="620"/>
      <c r="L100" s="620"/>
      <c r="M100" s="620"/>
      <c r="N100" s="784"/>
      <c r="O100" s="609">
        <v>6893</v>
      </c>
      <c r="P100" s="708"/>
      <c r="Q100" s="620"/>
      <c r="R100" s="620"/>
      <c r="S100" s="620"/>
      <c r="T100" s="620"/>
      <c r="U100" s="621" t="s">
        <v>578</v>
      </c>
      <c r="V100" s="609" t="s">
        <v>582</v>
      </c>
    </row>
    <row r="101" spans="1:23" s="249" customFormat="1" ht="12.75">
      <c r="A101" s="609" t="s">
        <v>544</v>
      </c>
      <c r="B101" s="610" t="s">
        <v>583</v>
      </c>
      <c r="C101" s="609" t="s">
        <v>383</v>
      </c>
      <c r="D101" s="609" t="s">
        <v>410</v>
      </c>
      <c r="E101" s="610" t="s">
        <v>584</v>
      </c>
      <c r="F101" s="706">
        <v>44473</v>
      </c>
      <c r="G101" s="654">
        <v>44473</v>
      </c>
      <c r="H101" s="777" t="s">
        <v>585</v>
      </c>
      <c r="I101" s="654">
        <v>44473</v>
      </c>
      <c r="J101" s="596">
        <v>26328</v>
      </c>
      <c r="K101" s="596">
        <v>10923</v>
      </c>
      <c r="L101" s="609">
        <v>1</v>
      </c>
      <c r="M101" s="596">
        <v>23408</v>
      </c>
      <c r="N101" s="769">
        <f>SUM(K101/J101)</f>
        <v>0.41488149498632637</v>
      </c>
      <c r="O101" s="596">
        <v>20569</v>
      </c>
      <c r="P101" s="619"/>
      <c r="Q101" s="620"/>
      <c r="R101" s="620"/>
      <c r="S101" s="620"/>
      <c r="T101" s="620"/>
      <c r="U101" s="621"/>
      <c r="V101" s="622"/>
    </row>
    <row r="102" spans="1:23" s="249" customFormat="1" ht="12.75">
      <c r="A102" s="765" t="s">
        <v>387</v>
      </c>
      <c r="B102" s="820" t="s">
        <v>586</v>
      </c>
      <c r="C102" s="764" t="s">
        <v>383</v>
      </c>
      <c r="D102" s="765" t="s">
        <v>384</v>
      </c>
      <c r="E102" s="667" t="s">
        <v>393</v>
      </c>
      <c r="F102" s="821">
        <v>44474</v>
      </c>
      <c r="G102" s="767">
        <v>44474</v>
      </c>
      <c r="H102" s="771" t="s">
        <v>514</v>
      </c>
      <c r="I102" s="638"/>
      <c r="J102" s="788"/>
      <c r="K102" s="637"/>
      <c r="L102" s="637"/>
      <c r="M102" s="637"/>
      <c r="N102" s="641"/>
      <c r="O102" s="730">
        <v>6595</v>
      </c>
      <c r="P102" s="780">
        <f>SUM(254/O102)</f>
        <v>3.8514025777103868E-2</v>
      </c>
      <c r="Q102" s="637"/>
      <c r="R102" s="637"/>
      <c r="S102" s="637"/>
      <c r="T102" s="637"/>
      <c r="U102" s="693" t="s">
        <v>587</v>
      </c>
      <c r="V102" s="622"/>
    </row>
    <row r="103" spans="1:23" s="249" customFormat="1" ht="51">
      <c r="A103" s="765" t="s">
        <v>369</v>
      </c>
      <c r="B103" s="762" t="s">
        <v>588</v>
      </c>
      <c r="C103" s="764" t="s">
        <v>383</v>
      </c>
      <c r="D103" s="765" t="s">
        <v>384</v>
      </c>
      <c r="E103" s="667" t="s">
        <v>589</v>
      </c>
      <c r="F103" s="821">
        <v>44476</v>
      </c>
      <c r="G103" s="767">
        <v>44476</v>
      </c>
      <c r="H103" s="771" t="s">
        <v>590</v>
      </c>
      <c r="I103" s="767">
        <v>44476</v>
      </c>
      <c r="J103" s="791">
        <v>47003</v>
      </c>
      <c r="K103" s="730">
        <v>15008</v>
      </c>
      <c r="L103" s="730">
        <v>875</v>
      </c>
      <c r="M103" s="730">
        <v>27666</v>
      </c>
      <c r="N103" s="769">
        <f t="shared" si="5"/>
        <v>0.3192987681637342</v>
      </c>
      <c r="O103" s="730">
        <v>34015</v>
      </c>
      <c r="P103" s="642"/>
      <c r="Q103" s="637"/>
      <c r="R103" s="637"/>
      <c r="S103" s="637"/>
      <c r="T103" s="637"/>
      <c r="U103" s="693"/>
      <c r="V103" s="622"/>
    </row>
    <row r="104" spans="1:23" s="249" customFormat="1" ht="12.75">
      <c r="A104" s="765" t="s">
        <v>381</v>
      </c>
      <c r="B104" s="762" t="s">
        <v>591</v>
      </c>
      <c r="C104" s="764" t="s">
        <v>383</v>
      </c>
      <c r="D104" s="765"/>
      <c r="E104" s="667" t="s">
        <v>405</v>
      </c>
      <c r="F104" s="821">
        <v>44476</v>
      </c>
      <c r="G104" s="767">
        <v>44476</v>
      </c>
      <c r="H104" s="771" t="s">
        <v>592</v>
      </c>
      <c r="I104" s="638"/>
      <c r="J104" s="788"/>
      <c r="K104" s="637"/>
      <c r="L104" s="637"/>
      <c r="M104" s="637"/>
      <c r="N104" s="641"/>
      <c r="O104" s="730">
        <v>2947</v>
      </c>
      <c r="P104" s="780"/>
      <c r="Q104" s="637"/>
      <c r="R104" s="637"/>
      <c r="S104" s="637"/>
      <c r="T104" s="637"/>
      <c r="U104" s="693" t="s">
        <v>413</v>
      </c>
      <c r="V104" s="622" t="s">
        <v>593</v>
      </c>
    </row>
    <row r="105" spans="1:23" s="249" customFormat="1" ht="25.5">
      <c r="A105" s="765" t="s">
        <v>381</v>
      </c>
      <c r="B105" s="763" t="s">
        <v>594</v>
      </c>
      <c r="C105" s="764" t="s">
        <v>383</v>
      </c>
      <c r="D105" s="765"/>
      <c r="E105" s="667" t="s">
        <v>595</v>
      </c>
      <c r="F105" s="766">
        <v>44476</v>
      </c>
      <c r="G105" s="767">
        <v>44476</v>
      </c>
      <c r="H105" s="771" t="s">
        <v>596</v>
      </c>
      <c r="I105" s="638"/>
      <c r="J105" s="788"/>
      <c r="K105" s="637"/>
      <c r="L105" s="637"/>
      <c r="M105" s="637"/>
      <c r="N105" s="641"/>
      <c r="O105" s="730">
        <v>962</v>
      </c>
      <c r="P105" s="780"/>
      <c r="Q105" s="637"/>
      <c r="R105" s="637"/>
      <c r="S105" s="637"/>
      <c r="T105" s="637"/>
      <c r="U105" s="693" t="s">
        <v>413</v>
      </c>
      <c r="V105" s="622" t="s">
        <v>597</v>
      </c>
    </row>
    <row r="106" spans="1:23" s="249" customFormat="1" ht="12.75">
      <c r="A106" s="765" t="s">
        <v>387</v>
      </c>
      <c r="B106" s="763" t="s">
        <v>503</v>
      </c>
      <c r="C106" s="822" t="s">
        <v>383</v>
      </c>
      <c r="D106" s="765"/>
      <c r="E106" s="667" t="s">
        <v>393</v>
      </c>
      <c r="F106" s="766">
        <v>44476</v>
      </c>
      <c r="G106" s="767">
        <v>44476</v>
      </c>
      <c r="H106" s="771" t="s">
        <v>529</v>
      </c>
      <c r="I106" s="767">
        <v>44476</v>
      </c>
      <c r="J106" s="791">
        <v>9011</v>
      </c>
      <c r="K106" s="730">
        <v>2959</v>
      </c>
      <c r="L106" s="730">
        <v>1</v>
      </c>
      <c r="M106" s="730">
        <v>5865</v>
      </c>
      <c r="N106" s="769">
        <f t="shared" si="5"/>
        <v>0.32837642880923318</v>
      </c>
      <c r="O106" s="637"/>
      <c r="P106" s="642"/>
      <c r="Q106" s="637"/>
      <c r="R106" s="637"/>
      <c r="S106" s="637"/>
      <c r="T106" s="637"/>
      <c r="U106" s="693" t="s">
        <v>578</v>
      </c>
      <c r="V106" s="622"/>
    </row>
    <row r="107" spans="1:23" s="249" customFormat="1" ht="12.75">
      <c r="A107" s="765" t="s">
        <v>387</v>
      </c>
      <c r="B107" s="770" t="s">
        <v>598</v>
      </c>
      <c r="C107" s="822" t="s">
        <v>383</v>
      </c>
      <c r="D107" s="765"/>
      <c r="E107" s="667" t="s">
        <v>393</v>
      </c>
      <c r="F107" s="681">
        <v>44476</v>
      </c>
      <c r="G107" s="767">
        <v>44476</v>
      </c>
      <c r="H107" s="771" t="s">
        <v>599</v>
      </c>
      <c r="I107" s="638"/>
      <c r="J107" s="788"/>
      <c r="K107" s="637"/>
      <c r="L107" s="637"/>
      <c r="M107" s="637"/>
      <c r="N107" s="641"/>
      <c r="O107" s="730">
        <v>6726</v>
      </c>
      <c r="P107" s="642"/>
      <c r="Q107" s="637"/>
      <c r="R107" s="637"/>
      <c r="S107" s="637"/>
      <c r="T107" s="637"/>
      <c r="U107" s="693" t="s">
        <v>578</v>
      </c>
      <c r="V107" s="765"/>
    </row>
    <row r="108" spans="1:23" s="622" customFormat="1" ht="12.75">
      <c r="A108" s="622" t="s">
        <v>387</v>
      </c>
      <c r="B108" s="646" t="s">
        <v>600</v>
      </c>
      <c r="C108" s="622" t="s">
        <v>389</v>
      </c>
      <c r="D108" s="622" t="s">
        <v>410</v>
      </c>
      <c r="E108" s="646" t="s">
        <v>393</v>
      </c>
      <c r="F108" s="648">
        <v>44476</v>
      </c>
      <c r="G108" s="612">
        <v>44476</v>
      </c>
      <c r="H108" s="749" t="s">
        <v>601</v>
      </c>
      <c r="I108" s="650"/>
      <c r="J108" s="635"/>
      <c r="K108" s="635"/>
      <c r="L108" s="635"/>
      <c r="M108" s="635"/>
      <c r="N108" s="641"/>
      <c r="O108" s="622">
        <v>6722</v>
      </c>
      <c r="P108" s="652"/>
      <c r="Q108" s="635"/>
      <c r="R108" s="635"/>
      <c r="S108" s="635"/>
      <c r="T108" s="635"/>
      <c r="U108" s="622" t="s">
        <v>578</v>
      </c>
    </row>
    <row r="109" spans="1:23" s="249" customFormat="1" ht="12.75">
      <c r="A109" s="609" t="s">
        <v>369</v>
      </c>
      <c r="B109" s="823" t="s">
        <v>602</v>
      </c>
      <c r="C109" s="627" t="s">
        <v>383</v>
      </c>
      <c r="D109" s="609"/>
      <c r="E109" s="610" t="s">
        <v>405</v>
      </c>
      <c r="F109" s="824">
        <v>44477</v>
      </c>
      <c r="G109" s="789">
        <v>44477</v>
      </c>
      <c r="H109" s="795" t="s">
        <v>603</v>
      </c>
      <c r="I109" s="789">
        <v>44477</v>
      </c>
      <c r="J109" s="698">
        <v>3476</v>
      </c>
      <c r="K109" s="685">
        <v>839</v>
      </c>
      <c r="L109" s="685">
        <v>500</v>
      </c>
      <c r="M109" s="685">
        <v>3987</v>
      </c>
      <c r="N109" s="769">
        <f t="shared" si="5"/>
        <v>0.24136939010356731</v>
      </c>
      <c r="O109" s="685">
        <v>1820</v>
      </c>
      <c r="P109" s="666"/>
      <c r="Q109" s="635"/>
      <c r="R109" s="689"/>
      <c r="S109" s="689"/>
      <c r="T109" s="778">
        <f>SUM(35/3476)</f>
        <v>1.0069044879171462E-2</v>
      </c>
      <c r="U109" s="622"/>
      <c r="V109" s="609" t="s">
        <v>604</v>
      </c>
    </row>
    <row r="110" spans="1:23" s="249" customFormat="1" ht="12.75">
      <c r="A110" s="622" t="s">
        <v>544</v>
      </c>
      <c r="B110" s="825" t="s">
        <v>605</v>
      </c>
      <c r="C110" s="647"/>
      <c r="D110" s="622"/>
      <c r="E110" s="667" t="s">
        <v>405</v>
      </c>
      <c r="F110" s="826">
        <v>44477</v>
      </c>
      <c r="G110" s="827"/>
      <c r="H110" s="771"/>
      <c r="I110" s="828"/>
      <c r="J110" s="669" t="s">
        <v>606</v>
      </c>
      <c r="K110" s="644"/>
      <c r="L110" s="644"/>
      <c r="M110" s="644"/>
      <c r="N110" s="829"/>
      <c r="O110" s="730"/>
      <c r="P110" s="642"/>
      <c r="Q110" s="637"/>
      <c r="R110" s="637"/>
      <c r="S110" s="637"/>
      <c r="T110" s="780">
        <f>SUM(32/4173)</f>
        <v>7.6683441169422481E-3</v>
      </c>
      <c r="U110" s="693"/>
      <c r="V110" s="622"/>
    </row>
    <row r="111" spans="1:23" s="249" customFormat="1" ht="12.75">
      <c r="A111" s="765" t="s">
        <v>369</v>
      </c>
      <c r="B111" s="830" t="s">
        <v>607</v>
      </c>
      <c r="C111" s="764" t="s">
        <v>383</v>
      </c>
      <c r="D111" s="765" t="s">
        <v>384</v>
      </c>
      <c r="E111" s="667" t="s">
        <v>584</v>
      </c>
      <c r="F111" s="831">
        <v>44480</v>
      </c>
      <c r="G111" s="767">
        <v>44480</v>
      </c>
      <c r="H111" s="771" t="s">
        <v>608</v>
      </c>
      <c r="I111" s="736">
        <v>44480</v>
      </c>
      <c r="J111" s="598">
        <v>26229</v>
      </c>
      <c r="K111" s="598">
        <v>9615</v>
      </c>
      <c r="L111" s="644">
        <v>3</v>
      </c>
      <c r="M111" s="598">
        <v>18719</v>
      </c>
      <c r="N111" s="829">
        <f t="shared" si="5"/>
        <v>0.36657897746768842</v>
      </c>
      <c r="O111" s="730">
        <v>20267</v>
      </c>
      <c r="P111" s="642"/>
      <c r="Q111" s="637"/>
      <c r="R111" s="637"/>
      <c r="S111" s="637"/>
      <c r="T111" s="637"/>
      <c r="U111" s="693"/>
      <c r="V111" s="765"/>
    </row>
    <row r="112" spans="1:23" s="249" customFormat="1" ht="12.75">
      <c r="A112" s="622" t="s">
        <v>417</v>
      </c>
      <c r="B112" s="760" t="s">
        <v>609</v>
      </c>
      <c r="C112" s="647" t="s">
        <v>383</v>
      </c>
      <c r="D112" s="622"/>
      <c r="E112" s="646" t="s">
        <v>441</v>
      </c>
      <c r="F112" s="781">
        <v>44481</v>
      </c>
      <c r="G112" s="612">
        <v>44481</v>
      </c>
      <c r="H112" s="749" t="s">
        <v>610</v>
      </c>
      <c r="I112" s="612">
        <v>44481</v>
      </c>
      <c r="J112" s="704">
        <v>11736</v>
      </c>
      <c r="K112" s="617">
        <v>4218</v>
      </c>
      <c r="L112" s="617">
        <v>1</v>
      </c>
      <c r="M112" s="617">
        <v>7036</v>
      </c>
      <c r="N112" s="769">
        <f t="shared" si="5"/>
        <v>0.35940695296523517</v>
      </c>
      <c r="O112" s="635"/>
      <c r="P112" s="652"/>
      <c r="Q112" s="635"/>
      <c r="R112" s="703"/>
      <c r="S112" s="703"/>
      <c r="T112" s="703"/>
      <c r="U112" s="653"/>
      <c r="V112" s="622"/>
    </row>
    <row r="113" spans="1:40" s="249" customFormat="1" ht="12.75">
      <c r="A113" s="609" t="s">
        <v>387</v>
      </c>
      <c r="B113" s="832" t="s">
        <v>611</v>
      </c>
      <c r="C113" s="627" t="s">
        <v>383</v>
      </c>
      <c r="D113" s="609" t="s">
        <v>384</v>
      </c>
      <c r="E113" s="610" t="s">
        <v>393</v>
      </c>
      <c r="F113" s="833">
        <v>44481</v>
      </c>
      <c r="G113" s="654">
        <v>44481</v>
      </c>
      <c r="H113" s="777" t="s">
        <v>612</v>
      </c>
      <c r="I113" s="834"/>
      <c r="J113" s="835"/>
      <c r="K113" s="744"/>
      <c r="L113" s="744"/>
      <c r="M113" s="744"/>
      <c r="N113" s="641"/>
      <c r="O113" s="617">
        <v>6374</v>
      </c>
      <c r="P113" s="619"/>
      <c r="Q113" s="620"/>
      <c r="R113" s="620"/>
      <c r="S113" s="620"/>
      <c r="T113" s="620"/>
      <c r="U113" s="621"/>
      <c r="V113" s="609"/>
    </row>
    <row r="114" spans="1:40" s="249" customFormat="1" ht="25.5">
      <c r="A114" s="609" t="s">
        <v>417</v>
      </c>
      <c r="B114" s="832" t="s">
        <v>613</v>
      </c>
      <c r="C114" s="627" t="s">
        <v>383</v>
      </c>
      <c r="D114" s="609"/>
      <c r="E114" s="610" t="s">
        <v>614</v>
      </c>
      <c r="F114" s="836">
        <v>44481</v>
      </c>
      <c r="G114" s="654">
        <v>44481</v>
      </c>
      <c r="H114" s="777" t="s">
        <v>615</v>
      </c>
      <c r="I114" s="654">
        <v>44481</v>
      </c>
      <c r="J114" s="704">
        <v>3795</v>
      </c>
      <c r="K114" s="617">
        <v>1519</v>
      </c>
      <c r="L114" s="617">
        <v>0</v>
      </c>
      <c r="M114" s="617">
        <v>4601</v>
      </c>
      <c r="N114" s="769">
        <f t="shared" si="5"/>
        <v>0.4002635046113307</v>
      </c>
      <c r="O114" s="620"/>
      <c r="P114" s="619"/>
      <c r="Q114" s="620"/>
      <c r="R114" s="620"/>
      <c r="S114" s="620"/>
      <c r="T114" s="620"/>
      <c r="U114" s="621"/>
      <c r="V114" s="609"/>
    </row>
    <row r="115" spans="1:40" s="249" customFormat="1" ht="12.75">
      <c r="A115" s="622" t="s">
        <v>387</v>
      </c>
      <c r="B115" s="837" t="s">
        <v>503</v>
      </c>
      <c r="C115" s="429" t="s">
        <v>383</v>
      </c>
      <c r="D115" s="622"/>
      <c r="E115" s="646" t="s">
        <v>393</v>
      </c>
      <c r="F115" s="705">
        <v>44484</v>
      </c>
      <c r="G115" s="612">
        <v>44484</v>
      </c>
      <c r="H115" s="749" t="s">
        <v>616</v>
      </c>
      <c r="I115" s="612">
        <v>44484</v>
      </c>
      <c r="J115" s="622">
        <v>8923</v>
      </c>
      <c r="K115" s="622">
        <v>2820</v>
      </c>
      <c r="L115" s="622">
        <v>1</v>
      </c>
      <c r="M115" s="622">
        <v>5473</v>
      </c>
      <c r="N115" s="769">
        <f t="shared" si="5"/>
        <v>0.31603720721730361</v>
      </c>
      <c r="O115" s="635"/>
      <c r="P115" s="652"/>
      <c r="Q115" s="635"/>
      <c r="R115" s="635"/>
      <c r="S115" s="635"/>
      <c r="T115" s="635"/>
      <c r="U115" s="653" t="s">
        <v>578</v>
      </c>
      <c r="V115" s="622"/>
    </row>
    <row r="116" spans="1:40" s="249" customFormat="1" ht="12.75">
      <c r="A116" s="622" t="s">
        <v>417</v>
      </c>
      <c r="B116" s="837" t="s">
        <v>617</v>
      </c>
      <c r="C116" s="429" t="s">
        <v>383</v>
      </c>
      <c r="D116" s="622"/>
      <c r="E116" s="646" t="s">
        <v>441</v>
      </c>
      <c r="F116" s="705">
        <v>44484</v>
      </c>
      <c r="G116" s="612">
        <v>44484</v>
      </c>
      <c r="H116" s="749" t="s">
        <v>618</v>
      </c>
      <c r="I116" s="612">
        <v>44484</v>
      </c>
      <c r="J116" s="622">
        <v>11668</v>
      </c>
      <c r="K116" s="622">
        <v>4878</v>
      </c>
      <c r="L116" s="622">
        <v>1</v>
      </c>
      <c r="M116" s="622">
        <v>8798</v>
      </c>
      <c r="N116" s="769">
        <f t="shared" si="5"/>
        <v>0.41806650668495027</v>
      </c>
      <c r="O116" s="622">
        <v>9067</v>
      </c>
      <c r="P116" s="652"/>
      <c r="Q116" s="635"/>
      <c r="R116" s="635"/>
      <c r="S116" s="635"/>
      <c r="T116" s="635"/>
      <c r="U116" s="653"/>
      <c r="V116" s="622"/>
    </row>
    <row r="117" spans="1:40" s="249" customFormat="1" ht="12.75">
      <c r="A117" s="622" t="s">
        <v>381</v>
      </c>
      <c r="B117" s="837" t="s">
        <v>617</v>
      </c>
      <c r="C117" s="429" t="s">
        <v>383</v>
      </c>
      <c r="D117" s="622"/>
      <c r="E117" s="646" t="s">
        <v>385</v>
      </c>
      <c r="F117" s="705">
        <v>44484</v>
      </c>
      <c r="G117" s="612">
        <v>44484</v>
      </c>
      <c r="H117" s="749" t="s">
        <v>439</v>
      </c>
      <c r="I117" s="612">
        <v>44484</v>
      </c>
      <c r="J117" s="622">
        <v>5440</v>
      </c>
      <c r="K117" s="622">
        <v>2170</v>
      </c>
      <c r="L117" s="622">
        <v>0</v>
      </c>
      <c r="M117" s="622">
        <v>3792</v>
      </c>
      <c r="N117" s="769">
        <f t="shared" si="5"/>
        <v>0.39889705882352944</v>
      </c>
      <c r="O117" s="622">
        <v>4436</v>
      </c>
      <c r="P117" s="652"/>
      <c r="Q117" s="635"/>
      <c r="R117" s="635"/>
      <c r="S117" s="635"/>
      <c r="T117" s="635"/>
      <c r="U117" s="653"/>
      <c r="V117" s="622"/>
    </row>
    <row r="118" spans="1:40" s="249" customFormat="1" ht="12.75">
      <c r="A118" s="622" t="s">
        <v>387</v>
      </c>
      <c r="B118" s="837" t="s">
        <v>619</v>
      </c>
      <c r="C118" s="429" t="s">
        <v>383</v>
      </c>
      <c r="D118" s="622"/>
      <c r="E118" s="646" t="s">
        <v>393</v>
      </c>
      <c r="F118" s="705">
        <v>44484</v>
      </c>
      <c r="G118" s="612">
        <v>44484</v>
      </c>
      <c r="H118" s="749" t="s">
        <v>620</v>
      </c>
      <c r="I118" s="612">
        <v>44484</v>
      </c>
      <c r="J118" s="622">
        <v>8923</v>
      </c>
      <c r="K118" s="622">
        <v>3174</v>
      </c>
      <c r="L118" s="622">
        <v>1</v>
      </c>
      <c r="M118" s="622">
        <v>5375</v>
      </c>
      <c r="N118" s="769">
        <f t="shared" si="5"/>
        <v>0.35570996301692254</v>
      </c>
      <c r="O118" s="622">
        <v>6586</v>
      </c>
      <c r="P118" s="652"/>
      <c r="Q118" s="635"/>
      <c r="R118" s="635"/>
      <c r="S118" s="635"/>
      <c r="T118" s="635"/>
      <c r="U118" s="653"/>
      <c r="V118" s="622"/>
    </row>
    <row r="119" spans="1:40" s="249" customFormat="1" ht="12.75">
      <c r="A119" s="622" t="s">
        <v>544</v>
      </c>
      <c r="B119" s="837" t="s">
        <v>621</v>
      </c>
      <c r="C119" s="429" t="s">
        <v>383</v>
      </c>
      <c r="D119" s="622"/>
      <c r="E119" s="646" t="s">
        <v>584</v>
      </c>
      <c r="F119" s="705">
        <v>44487</v>
      </c>
      <c r="G119" s="612">
        <v>44487</v>
      </c>
      <c r="H119" s="749" t="s">
        <v>622</v>
      </c>
      <c r="I119" s="612">
        <v>44487</v>
      </c>
      <c r="J119" s="596">
        <v>25933</v>
      </c>
      <c r="K119" s="596">
        <v>10925</v>
      </c>
      <c r="L119" s="622">
        <v>2</v>
      </c>
      <c r="M119" s="596">
        <v>19830</v>
      </c>
      <c r="N119" s="769">
        <f t="shared" si="5"/>
        <v>0.42127790845640689</v>
      </c>
      <c r="O119" s="622">
        <v>19998</v>
      </c>
      <c r="P119" s="652"/>
      <c r="Q119" s="635"/>
      <c r="R119" s="635"/>
      <c r="S119" s="635"/>
      <c r="T119" s="635"/>
      <c r="U119" s="653" t="s">
        <v>623</v>
      </c>
      <c r="V119" s="622"/>
    </row>
    <row r="120" spans="1:40" s="645" customFormat="1" ht="12.75">
      <c r="A120" s="622" t="s">
        <v>387</v>
      </c>
      <c r="B120" s="662" t="s">
        <v>624</v>
      </c>
      <c r="C120" s="622" t="s">
        <v>383</v>
      </c>
      <c r="D120" s="622" t="s">
        <v>384</v>
      </c>
      <c r="E120" s="646" t="s">
        <v>393</v>
      </c>
      <c r="F120" s="813">
        <v>44489</v>
      </c>
      <c r="G120" s="838">
        <v>44489</v>
      </c>
      <c r="H120" s="818" t="s">
        <v>625</v>
      </c>
      <c r="I120" s="650"/>
      <c r="J120" s="651"/>
      <c r="K120" s="635"/>
      <c r="L120" s="635"/>
      <c r="M120" s="635"/>
      <c r="N120" s="641"/>
      <c r="O120" s="644">
        <v>6518</v>
      </c>
      <c r="P120" s="761">
        <f>SUM(203/O120)</f>
        <v>3.1144522859772938E-2</v>
      </c>
      <c r="Q120" s="635"/>
      <c r="R120" s="635"/>
      <c r="S120" s="635"/>
      <c r="T120" s="635"/>
      <c r="U120" s="670" t="s">
        <v>447</v>
      </c>
      <c r="V120" s="644" t="s">
        <v>626</v>
      </c>
    </row>
    <row r="121" spans="1:40" s="645" customFormat="1" ht="12.75">
      <c r="A121" s="622" t="s">
        <v>369</v>
      </c>
      <c r="B121" s="839" t="s">
        <v>627</v>
      </c>
      <c r="C121" s="429" t="s">
        <v>383</v>
      </c>
      <c r="D121" s="622"/>
      <c r="E121" s="667" t="s">
        <v>472</v>
      </c>
      <c r="F121" s="813">
        <v>44489</v>
      </c>
      <c r="G121" s="612">
        <v>44489</v>
      </c>
      <c r="H121" s="749" t="s">
        <v>628</v>
      </c>
      <c r="I121" s="612">
        <v>44489</v>
      </c>
      <c r="J121" s="622">
        <v>25764</v>
      </c>
      <c r="K121" s="622">
        <v>8697</v>
      </c>
      <c r="L121" s="622">
        <v>2</v>
      </c>
      <c r="M121" s="622">
        <v>15589</v>
      </c>
      <c r="N121" s="769">
        <f t="shared" si="5"/>
        <v>0.33756404285048908</v>
      </c>
      <c r="O121" s="622">
        <v>20141</v>
      </c>
      <c r="P121" s="652"/>
      <c r="Q121" s="635"/>
      <c r="R121" s="635"/>
      <c r="S121" s="635"/>
      <c r="T121" s="635"/>
      <c r="U121" s="653" t="s">
        <v>623</v>
      </c>
      <c r="V121" s="622" t="s">
        <v>604</v>
      </c>
      <c r="W121" s="249"/>
      <c r="X121" s="249"/>
      <c r="Y121" s="249"/>
      <c r="Z121" s="249"/>
      <c r="AA121" s="249"/>
      <c r="AB121" s="249"/>
      <c r="AC121" s="249"/>
      <c r="AD121" s="249"/>
      <c r="AE121" s="249"/>
      <c r="AF121" s="249"/>
      <c r="AG121" s="249"/>
      <c r="AH121" s="249"/>
      <c r="AI121" s="249"/>
      <c r="AJ121" s="249"/>
      <c r="AK121" s="249"/>
      <c r="AL121" s="249"/>
      <c r="AM121" s="249"/>
      <c r="AN121" s="249"/>
    </row>
    <row r="122" spans="1:40" s="249" customFormat="1" ht="12.75">
      <c r="A122" s="765" t="s">
        <v>369</v>
      </c>
      <c r="B122" s="812" t="s">
        <v>629</v>
      </c>
      <c r="C122" s="764" t="s">
        <v>383</v>
      </c>
      <c r="D122" s="765" t="s">
        <v>384</v>
      </c>
      <c r="E122" s="667" t="s">
        <v>584</v>
      </c>
      <c r="F122" s="821">
        <v>44490</v>
      </c>
      <c r="G122" s="767">
        <v>44490</v>
      </c>
      <c r="H122" s="771" t="s">
        <v>630</v>
      </c>
      <c r="I122" s="767">
        <v>44491</v>
      </c>
      <c r="J122" s="596">
        <v>25712</v>
      </c>
      <c r="K122" s="765">
        <v>9172</v>
      </c>
      <c r="L122" s="765">
        <v>2</v>
      </c>
      <c r="M122" s="765">
        <v>16447</v>
      </c>
      <c r="N122" s="769">
        <f t="shared" si="5"/>
        <v>0.35672059738643436</v>
      </c>
      <c r="O122" s="596">
        <v>20012</v>
      </c>
      <c r="P122" s="840"/>
      <c r="Q122" s="638"/>
      <c r="R122" s="638"/>
      <c r="S122" s="638"/>
      <c r="T122" s="638"/>
      <c r="U122" s="693"/>
      <c r="V122" s="765" t="s">
        <v>631</v>
      </c>
    </row>
    <row r="123" spans="1:40" s="249" customFormat="1" ht="12.75">
      <c r="A123" s="622" t="s">
        <v>387</v>
      </c>
      <c r="B123" s="629" t="s">
        <v>503</v>
      </c>
      <c r="C123" s="429" t="s">
        <v>383</v>
      </c>
      <c r="D123" s="622" t="s">
        <v>384</v>
      </c>
      <c r="E123" s="646" t="s">
        <v>393</v>
      </c>
      <c r="F123" s="648">
        <v>44490</v>
      </c>
      <c r="G123" s="612">
        <v>44490</v>
      </c>
      <c r="H123" s="749" t="s">
        <v>632</v>
      </c>
      <c r="I123" s="612">
        <v>44491</v>
      </c>
      <c r="J123" s="622">
        <v>8797</v>
      </c>
      <c r="K123" s="622">
        <v>2691</v>
      </c>
      <c r="L123" s="622">
        <v>1</v>
      </c>
      <c r="M123" s="622">
        <v>5141</v>
      </c>
      <c r="N123" s="769">
        <f t="shared" si="5"/>
        <v>0.30589973854723201</v>
      </c>
      <c r="O123" s="635"/>
      <c r="P123" s="652"/>
      <c r="Q123" s="635"/>
      <c r="R123" s="635"/>
      <c r="S123" s="635"/>
      <c r="T123" s="635"/>
      <c r="U123" s="622" t="s">
        <v>486</v>
      </c>
      <c r="V123" s="622"/>
    </row>
    <row r="124" spans="1:40" s="249" customFormat="1" ht="25.5">
      <c r="A124" s="622" t="s">
        <v>381</v>
      </c>
      <c r="B124" s="629" t="s">
        <v>633</v>
      </c>
      <c r="C124" s="429" t="s">
        <v>383</v>
      </c>
      <c r="D124" s="622" t="s">
        <v>384</v>
      </c>
      <c r="E124" s="646" t="s">
        <v>634</v>
      </c>
      <c r="F124" s="648">
        <v>44490</v>
      </c>
      <c r="G124" s="612">
        <v>44490</v>
      </c>
      <c r="H124" s="749" t="s">
        <v>635</v>
      </c>
      <c r="I124" s="612">
        <v>44491</v>
      </c>
      <c r="J124" s="622">
        <v>1535</v>
      </c>
      <c r="K124" s="622">
        <v>746</v>
      </c>
      <c r="L124" s="622">
        <v>0</v>
      </c>
      <c r="M124" s="622">
        <v>1964</v>
      </c>
      <c r="N124" s="769">
        <f t="shared" si="5"/>
        <v>0.48599348534201953</v>
      </c>
      <c r="O124" s="622">
        <v>1360</v>
      </c>
      <c r="P124" s="652"/>
      <c r="Q124" s="635"/>
      <c r="R124" s="635"/>
      <c r="S124" s="635"/>
      <c r="T124" s="635"/>
      <c r="U124" s="622" t="s">
        <v>413</v>
      </c>
      <c r="V124" s="622" t="s">
        <v>636</v>
      </c>
    </row>
    <row r="125" spans="1:40" s="249" customFormat="1" ht="12.75">
      <c r="A125" s="622" t="s">
        <v>381</v>
      </c>
      <c r="B125" s="629" t="s">
        <v>637</v>
      </c>
      <c r="C125" s="429" t="s">
        <v>383</v>
      </c>
      <c r="D125" s="622"/>
      <c r="E125" s="646" t="s">
        <v>385</v>
      </c>
      <c r="F125" s="681">
        <v>44490</v>
      </c>
      <c r="G125" s="612">
        <v>44490</v>
      </c>
      <c r="H125" s="749" t="s">
        <v>638</v>
      </c>
      <c r="I125" s="650"/>
      <c r="J125" s="635"/>
      <c r="K125" s="635"/>
      <c r="L125" s="635"/>
      <c r="M125" s="635"/>
      <c r="N125" s="641"/>
      <c r="O125" s="622">
        <v>4561</v>
      </c>
      <c r="P125" s="652"/>
      <c r="Q125" s="635"/>
      <c r="R125" s="635"/>
      <c r="S125" s="635"/>
      <c r="T125" s="635"/>
      <c r="U125" s="622"/>
      <c r="V125" s="622" t="s">
        <v>639</v>
      </c>
    </row>
    <row r="126" spans="1:40" s="249" customFormat="1" ht="12.75">
      <c r="A126" s="679" t="s">
        <v>387</v>
      </c>
      <c r="B126" s="841" t="s">
        <v>640</v>
      </c>
      <c r="C126" s="842" t="s">
        <v>383</v>
      </c>
      <c r="D126" s="679" t="s">
        <v>410</v>
      </c>
      <c r="E126" s="680" t="s">
        <v>641</v>
      </c>
      <c r="F126" s="648">
        <v>44491</v>
      </c>
      <c r="G126" s="729">
        <v>44491</v>
      </c>
      <c r="H126" s="795" t="s">
        <v>642</v>
      </c>
      <c r="I126" s="796"/>
      <c r="J126" s="689"/>
      <c r="K126" s="689"/>
      <c r="L126" s="689"/>
      <c r="M126" s="689"/>
      <c r="N126" s="641"/>
      <c r="O126" s="679">
        <v>268</v>
      </c>
      <c r="P126" s="666"/>
      <c r="Q126" s="689"/>
      <c r="R126" s="689"/>
      <c r="S126" s="689"/>
      <c r="T126" s="689"/>
      <c r="U126" s="690"/>
      <c r="V126" s="679"/>
    </row>
    <row r="127" spans="1:40" s="249" customFormat="1" ht="12.75">
      <c r="A127" s="765" t="s">
        <v>381</v>
      </c>
      <c r="B127" s="770" t="s">
        <v>643</v>
      </c>
      <c r="C127" s="822" t="s">
        <v>383</v>
      </c>
      <c r="D127" s="765" t="s">
        <v>410</v>
      </c>
      <c r="E127" s="667" t="s">
        <v>385</v>
      </c>
      <c r="F127" s="794">
        <v>44494</v>
      </c>
      <c r="G127" s="767">
        <v>44494</v>
      </c>
      <c r="H127" s="771" t="s">
        <v>644</v>
      </c>
      <c r="I127" s="767">
        <v>44494</v>
      </c>
      <c r="J127" s="765">
        <v>5362</v>
      </c>
      <c r="K127" s="765">
        <v>2741</v>
      </c>
      <c r="L127" s="765">
        <v>1</v>
      </c>
      <c r="M127" s="765">
        <v>4662</v>
      </c>
      <c r="N127" s="769">
        <f t="shared" si="5"/>
        <v>0.51118985453189103</v>
      </c>
      <c r="O127" s="637"/>
      <c r="P127" s="642"/>
      <c r="Q127" s="637"/>
      <c r="R127" s="637"/>
      <c r="S127" s="637"/>
      <c r="T127" s="637"/>
      <c r="U127" s="765" t="s">
        <v>413</v>
      </c>
      <c r="V127" s="765"/>
    </row>
    <row r="128" spans="1:40" s="249" customFormat="1" ht="12.75">
      <c r="A128" s="765" t="s">
        <v>381</v>
      </c>
      <c r="B128" s="770" t="s">
        <v>645</v>
      </c>
      <c r="C128" s="822" t="s">
        <v>383</v>
      </c>
      <c r="D128" s="765" t="s">
        <v>410</v>
      </c>
      <c r="E128" s="667" t="s">
        <v>641</v>
      </c>
      <c r="F128" s="794">
        <v>44497</v>
      </c>
      <c r="G128" s="767">
        <v>44497</v>
      </c>
      <c r="H128" s="771" t="s">
        <v>612</v>
      </c>
      <c r="I128" s="767">
        <v>44497</v>
      </c>
      <c r="J128" s="765">
        <v>1535</v>
      </c>
      <c r="K128" s="765">
        <v>650</v>
      </c>
      <c r="L128" s="765">
        <v>0</v>
      </c>
      <c r="M128" s="765">
        <v>1856</v>
      </c>
      <c r="N128" s="769">
        <f t="shared" si="5"/>
        <v>0.42345276872964172</v>
      </c>
      <c r="O128" s="765">
        <v>1354</v>
      </c>
      <c r="P128" s="642"/>
      <c r="Q128" s="637"/>
      <c r="R128" s="637"/>
      <c r="S128" s="637"/>
      <c r="T128" s="637"/>
      <c r="U128" s="765" t="s">
        <v>413</v>
      </c>
      <c r="V128" s="765"/>
    </row>
    <row r="129" spans="1:40" s="249" customFormat="1" ht="12.75">
      <c r="A129" s="765" t="s">
        <v>369</v>
      </c>
      <c r="B129" s="667" t="s">
        <v>646</v>
      </c>
      <c r="C129" s="765" t="s">
        <v>383</v>
      </c>
      <c r="D129" s="765" t="s">
        <v>384</v>
      </c>
      <c r="E129" s="646" t="s">
        <v>584</v>
      </c>
      <c r="F129" s="648">
        <v>44498</v>
      </c>
      <c r="G129" s="612">
        <v>44498</v>
      </c>
      <c r="H129" s="749" t="s">
        <v>462</v>
      </c>
      <c r="I129" s="612">
        <v>44498</v>
      </c>
      <c r="J129" s="653">
        <v>25467</v>
      </c>
      <c r="K129" s="598">
        <v>9808</v>
      </c>
      <c r="L129" s="622">
        <v>2</v>
      </c>
      <c r="M129" s="598">
        <v>16908</v>
      </c>
      <c r="N129" s="829">
        <f t="shared" si="5"/>
        <v>0.38512584913810027</v>
      </c>
      <c r="O129" s="622">
        <v>19665</v>
      </c>
      <c r="P129" s="652"/>
      <c r="Q129" s="635"/>
      <c r="R129" s="635"/>
      <c r="S129" s="635"/>
      <c r="T129" s="635"/>
      <c r="U129" s="622"/>
      <c r="V129" s="622"/>
    </row>
    <row r="130" spans="1:40" s="249" customFormat="1" ht="12.75">
      <c r="A130" s="1006" t="s">
        <v>387</v>
      </c>
      <c r="B130" s="1007" t="s">
        <v>503</v>
      </c>
      <c r="C130" s="1008" t="s">
        <v>383</v>
      </c>
      <c r="D130" s="1009" t="s">
        <v>384</v>
      </c>
      <c r="E130" s="694" t="s">
        <v>393</v>
      </c>
      <c r="F130" s="794">
        <v>44498</v>
      </c>
      <c r="G130" s="789">
        <v>44498</v>
      </c>
      <c r="H130" s="795" t="s">
        <v>647</v>
      </c>
      <c r="I130" s="789">
        <v>44498</v>
      </c>
      <c r="J130" s="679">
        <v>8728</v>
      </c>
      <c r="K130" s="679">
        <v>3237</v>
      </c>
      <c r="L130" s="679">
        <v>2</v>
      </c>
      <c r="M130" s="679">
        <v>5529</v>
      </c>
      <c r="N130" s="769">
        <f t="shared" si="5"/>
        <v>0.37087534372135655</v>
      </c>
      <c r="O130" s="689"/>
      <c r="P130" s="666"/>
      <c r="Q130" s="689"/>
      <c r="R130" s="689"/>
      <c r="S130" s="689"/>
      <c r="T130" s="689"/>
      <c r="U130" s="679"/>
      <c r="V130" s="679"/>
    </row>
    <row r="131" spans="1:40" s="249" customFormat="1" ht="12.75">
      <c r="A131" s="1057"/>
      <c r="B131" s="1058" t="s">
        <v>648</v>
      </c>
      <c r="C131" s="1056"/>
      <c r="D131" s="1056"/>
      <c r="E131" s="1059"/>
      <c r="F131" s="1060"/>
      <c r="G131" s="1056"/>
      <c r="H131" s="1061"/>
      <c r="I131" s="1056"/>
      <c r="J131" s="1056"/>
      <c r="K131" s="1056"/>
      <c r="L131" s="1056"/>
      <c r="M131" s="1056"/>
      <c r="N131" s="1062"/>
      <c r="O131" s="1056"/>
      <c r="P131" s="1063"/>
      <c r="Q131" s="1056"/>
      <c r="R131" s="1056"/>
      <c r="S131" s="1056"/>
      <c r="T131" s="1056"/>
      <c r="U131" s="1056"/>
      <c r="V131" s="1064"/>
    </row>
    <row r="132" spans="1:40" s="249" customFormat="1" ht="12.75">
      <c r="A132" s="622" t="s">
        <v>369</v>
      </c>
      <c r="B132" s="646" t="s">
        <v>649</v>
      </c>
      <c r="C132" s="647" t="s">
        <v>383</v>
      </c>
      <c r="D132" s="622" t="s">
        <v>384</v>
      </c>
      <c r="E132" s="646" t="s">
        <v>405</v>
      </c>
      <c r="F132" s="781">
        <v>44501</v>
      </c>
      <c r="G132" s="612">
        <v>44501</v>
      </c>
      <c r="H132" s="749" t="s">
        <v>650</v>
      </c>
      <c r="I132" s="612">
        <v>44501</v>
      </c>
      <c r="J132" s="644">
        <v>3704</v>
      </c>
      <c r="K132" s="644">
        <v>1524</v>
      </c>
      <c r="L132" s="644">
        <v>13</v>
      </c>
      <c r="M132" s="644">
        <v>5856</v>
      </c>
      <c r="N132" s="618">
        <f>K132/J132</f>
        <v>0.41144708423326132</v>
      </c>
      <c r="O132" s="644">
        <v>2669</v>
      </c>
      <c r="P132" s="652"/>
      <c r="Q132" s="635"/>
      <c r="R132" s="635"/>
      <c r="S132" s="635"/>
      <c r="T132" s="622"/>
      <c r="U132" s="622"/>
      <c r="V132" s="622"/>
    </row>
    <row r="133" spans="1:40" s="249" customFormat="1" ht="12.75">
      <c r="A133" s="622" t="s">
        <v>381</v>
      </c>
      <c r="B133" s="646" t="s">
        <v>651</v>
      </c>
      <c r="C133" s="647" t="s">
        <v>383</v>
      </c>
      <c r="D133" s="622" t="s">
        <v>410</v>
      </c>
      <c r="E133" s="646" t="s">
        <v>385</v>
      </c>
      <c r="F133" s="781">
        <v>44501</v>
      </c>
      <c r="G133" s="612">
        <v>44501</v>
      </c>
      <c r="H133" s="749" t="s">
        <v>652</v>
      </c>
      <c r="I133" s="612">
        <v>44501</v>
      </c>
      <c r="J133" s="644">
        <v>5274</v>
      </c>
      <c r="K133" s="644">
        <v>1974</v>
      </c>
      <c r="L133" s="644">
        <v>0</v>
      </c>
      <c r="M133" s="644">
        <v>3207</v>
      </c>
      <c r="N133" s="618">
        <f t="shared" ref="N133:N137" si="6">K133/J133</f>
        <v>0.37428896473265072</v>
      </c>
      <c r="O133" s="635"/>
      <c r="P133" s="652"/>
      <c r="Q133" s="635"/>
      <c r="R133" s="635"/>
      <c r="S133" s="635"/>
      <c r="T133" s="635"/>
      <c r="U133" s="622"/>
      <c r="V133" s="622"/>
    </row>
    <row r="134" spans="1:40" s="249" customFormat="1" ht="12.75">
      <c r="A134" s="622" t="s">
        <v>369</v>
      </c>
      <c r="B134" s="646" t="s">
        <v>653</v>
      </c>
      <c r="C134" s="622" t="s">
        <v>383</v>
      </c>
      <c r="D134" s="622" t="s">
        <v>384</v>
      </c>
      <c r="E134" s="646" t="s">
        <v>472</v>
      </c>
      <c r="F134" s="648">
        <v>44503</v>
      </c>
      <c r="G134" s="838">
        <v>44503</v>
      </c>
      <c r="H134" s="818" t="s">
        <v>532</v>
      </c>
      <c r="I134" s="838">
        <v>44503</v>
      </c>
      <c r="J134" s="669">
        <v>25336</v>
      </c>
      <c r="K134" s="644">
        <v>9039</v>
      </c>
      <c r="L134" s="644">
        <v>3</v>
      </c>
      <c r="M134" s="644">
        <v>16537</v>
      </c>
      <c r="N134" s="618">
        <f t="shared" si="6"/>
        <v>0.35676507736027785</v>
      </c>
      <c r="O134" s="644">
        <v>19571</v>
      </c>
      <c r="P134" s="761">
        <f>SUM(312/O134)</f>
        <v>1.5941954933319707E-2</v>
      </c>
      <c r="Q134" s="635"/>
      <c r="R134" s="635"/>
      <c r="S134" s="635"/>
      <c r="T134" s="635"/>
      <c r="U134" s="644"/>
      <c r="V134" s="644"/>
      <c r="W134" s="645"/>
      <c r="X134" s="645"/>
      <c r="Y134" s="645"/>
      <c r="Z134" s="645"/>
      <c r="AA134" s="645"/>
      <c r="AB134" s="645"/>
      <c r="AC134" s="645"/>
      <c r="AD134" s="645"/>
      <c r="AE134" s="645"/>
      <c r="AF134" s="645"/>
      <c r="AG134" s="645"/>
      <c r="AH134" s="645"/>
      <c r="AI134" s="645"/>
      <c r="AJ134" s="645"/>
      <c r="AK134" s="645"/>
      <c r="AL134" s="645"/>
      <c r="AM134" s="645"/>
      <c r="AN134" s="645"/>
    </row>
    <row r="135" spans="1:40" s="249" customFormat="1" ht="12.75">
      <c r="A135" s="622" t="s">
        <v>387</v>
      </c>
      <c r="B135" s="646" t="s">
        <v>654</v>
      </c>
      <c r="C135" s="622" t="s">
        <v>383</v>
      </c>
      <c r="D135" s="622" t="s">
        <v>384</v>
      </c>
      <c r="E135" s="646" t="s">
        <v>393</v>
      </c>
      <c r="F135" s="648">
        <v>44505</v>
      </c>
      <c r="G135" s="612">
        <v>44505</v>
      </c>
      <c r="H135" s="749" t="s">
        <v>655</v>
      </c>
      <c r="I135" s="838">
        <v>44505</v>
      </c>
      <c r="J135" s="669">
        <v>8676</v>
      </c>
      <c r="K135" s="644">
        <v>2359</v>
      </c>
      <c r="L135" s="644">
        <v>3</v>
      </c>
      <c r="M135" s="644">
        <v>3867</v>
      </c>
      <c r="N135" s="618">
        <f t="shared" si="6"/>
        <v>0.27189949285384968</v>
      </c>
      <c r="O135" s="635"/>
      <c r="P135" s="652"/>
      <c r="Q135" s="635"/>
      <c r="R135" s="635"/>
      <c r="S135" s="635"/>
      <c r="T135" s="635"/>
      <c r="U135" s="644"/>
      <c r="V135" s="644"/>
      <c r="W135" s="645"/>
      <c r="X135" s="645"/>
      <c r="Y135" s="645"/>
      <c r="Z135" s="645"/>
      <c r="AA135" s="645"/>
      <c r="AB135" s="645"/>
      <c r="AC135" s="645"/>
      <c r="AD135" s="645"/>
      <c r="AE135" s="645"/>
      <c r="AF135" s="645"/>
      <c r="AG135" s="645"/>
      <c r="AH135" s="645"/>
      <c r="AI135" s="645"/>
      <c r="AJ135" s="645"/>
      <c r="AK135" s="645"/>
      <c r="AL135" s="645"/>
      <c r="AM135" s="645"/>
      <c r="AN135" s="645"/>
    </row>
    <row r="136" spans="1:40" s="249" customFormat="1" ht="12.75">
      <c r="A136" s="622" t="s">
        <v>387</v>
      </c>
      <c r="B136" s="646" t="s">
        <v>656</v>
      </c>
      <c r="C136" s="622" t="s">
        <v>383</v>
      </c>
      <c r="D136" s="622" t="s">
        <v>410</v>
      </c>
      <c r="E136" s="646" t="s">
        <v>393</v>
      </c>
      <c r="F136" s="648">
        <v>44505</v>
      </c>
      <c r="G136" s="612">
        <v>44505</v>
      </c>
      <c r="H136" s="749" t="s">
        <v>657</v>
      </c>
      <c r="I136" s="838">
        <v>44505</v>
      </c>
      <c r="J136" s="669">
        <v>8641</v>
      </c>
      <c r="K136" s="644">
        <v>4219</v>
      </c>
      <c r="L136" s="644">
        <v>1</v>
      </c>
      <c r="M136" s="644">
        <v>6829</v>
      </c>
      <c r="N136" s="618">
        <f t="shared" si="6"/>
        <v>0.48825367434324729</v>
      </c>
      <c r="O136" s="635"/>
      <c r="P136" s="652"/>
      <c r="Q136" s="635"/>
      <c r="R136" s="635"/>
      <c r="S136" s="635"/>
      <c r="T136" s="635"/>
      <c r="U136" s="644"/>
      <c r="V136" s="644"/>
      <c r="W136" s="645"/>
      <c r="X136" s="645"/>
      <c r="Y136" s="645"/>
      <c r="Z136" s="645"/>
      <c r="AA136" s="645"/>
      <c r="AB136" s="645"/>
      <c r="AC136" s="645"/>
      <c r="AD136" s="645"/>
      <c r="AE136" s="645"/>
      <c r="AF136" s="645"/>
      <c r="AG136" s="645"/>
      <c r="AH136" s="645"/>
      <c r="AI136" s="645"/>
      <c r="AJ136" s="645"/>
      <c r="AK136" s="645"/>
      <c r="AL136" s="645"/>
      <c r="AM136" s="645"/>
      <c r="AN136" s="645"/>
    </row>
    <row r="137" spans="1:40" s="249" customFormat="1" ht="12.75">
      <c r="A137" s="622" t="s">
        <v>369</v>
      </c>
      <c r="B137" s="646" t="s">
        <v>658</v>
      </c>
      <c r="C137" s="622" t="s">
        <v>383</v>
      </c>
      <c r="D137" s="622" t="s">
        <v>384</v>
      </c>
      <c r="E137" s="646" t="s">
        <v>405</v>
      </c>
      <c r="F137" s="781">
        <v>44505</v>
      </c>
      <c r="G137" s="612">
        <v>44505</v>
      </c>
      <c r="H137" s="749" t="s">
        <v>659</v>
      </c>
      <c r="I137" s="612">
        <v>44505</v>
      </c>
      <c r="J137" s="644">
        <v>742</v>
      </c>
      <c r="K137" s="644">
        <v>393</v>
      </c>
      <c r="L137" s="644">
        <v>1</v>
      </c>
      <c r="M137" s="644">
        <v>672</v>
      </c>
      <c r="N137" s="618">
        <f t="shared" si="6"/>
        <v>0.5296495956873315</v>
      </c>
      <c r="O137" s="644">
        <v>618</v>
      </c>
      <c r="P137" s="652"/>
      <c r="Q137" s="650"/>
      <c r="R137" s="650"/>
      <c r="S137" s="650"/>
      <c r="T137" s="843"/>
      <c r="U137" s="622"/>
      <c r="V137" s="622"/>
    </row>
    <row r="138" spans="1:40" s="249" customFormat="1" ht="25.5">
      <c r="A138" s="622" t="s">
        <v>369</v>
      </c>
      <c r="B138" s="646" t="s">
        <v>660</v>
      </c>
      <c r="C138" s="647" t="s">
        <v>383</v>
      </c>
      <c r="D138" s="622"/>
      <c r="E138" s="646" t="s">
        <v>405</v>
      </c>
      <c r="F138" s="781">
        <v>44508</v>
      </c>
      <c r="G138" s="612">
        <v>44508</v>
      </c>
      <c r="H138" s="749" t="s">
        <v>661</v>
      </c>
      <c r="I138" s="612">
        <v>44508</v>
      </c>
      <c r="J138" s="644">
        <v>2128</v>
      </c>
      <c r="K138" s="644">
        <v>932</v>
      </c>
      <c r="L138" s="644">
        <v>0</v>
      </c>
      <c r="M138" s="644">
        <v>1438</v>
      </c>
      <c r="N138" s="618">
        <f>K138/J138</f>
        <v>0.43796992481203006</v>
      </c>
      <c r="O138" s="644">
        <v>1503</v>
      </c>
      <c r="P138" s="652"/>
      <c r="Q138" s="650"/>
      <c r="R138" s="650"/>
      <c r="S138" s="650"/>
      <c r="T138" s="843"/>
      <c r="U138" s="622"/>
      <c r="V138" s="622"/>
    </row>
    <row r="139" spans="1:40" s="249" customFormat="1" ht="12.75">
      <c r="A139" s="622" t="s">
        <v>417</v>
      </c>
      <c r="B139" s="646" t="s">
        <v>662</v>
      </c>
      <c r="C139" s="647" t="s">
        <v>383</v>
      </c>
      <c r="D139" s="622" t="s">
        <v>384</v>
      </c>
      <c r="E139" s="646" t="s">
        <v>663</v>
      </c>
      <c r="F139" s="781">
        <v>44509</v>
      </c>
      <c r="G139" s="612">
        <v>44509</v>
      </c>
      <c r="H139" s="749" t="s">
        <v>664</v>
      </c>
      <c r="I139" s="612">
        <v>44509</v>
      </c>
      <c r="J139" s="644">
        <v>11327</v>
      </c>
      <c r="K139" s="644">
        <v>4391</v>
      </c>
      <c r="L139" s="644">
        <v>1</v>
      </c>
      <c r="M139" s="644">
        <v>7728</v>
      </c>
      <c r="N139" s="618">
        <f t="shared" ref="N139:N145" si="7">K139/J139</f>
        <v>0.38765780877549216</v>
      </c>
      <c r="O139" s="635"/>
      <c r="P139" s="761">
        <f>SUM(426/11327)</f>
        <v>3.7609252229186901E-2</v>
      </c>
      <c r="Q139" s="650"/>
      <c r="R139" s="650"/>
      <c r="S139" s="650"/>
      <c r="T139" s="650"/>
      <c r="U139" s="622"/>
      <c r="V139" s="622"/>
    </row>
    <row r="140" spans="1:40" s="249" customFormat="1" ht="12.75">
      <c r="A140" s="622" t="s">
        <v>387</v>
      </c>
      <c r="B140" s="646" t="s">
        <v>665</v>
      </c>
      <c r="C140" s="647" t="s">
        <v>383</v>
      </c>
      <c r="D140" s="622" t="s">
        <v>410</v>
      </c>
      <c r="E140" s="646" t="s">
        <v>393</v>
      </c>
      <c r="F140" s="781">
        <v>44509</v>
      </c>
      <c r="G140" s="612">
        <v>44509</v>
      </c>
      <c r="H140" s="749" t="s">
        <v>666</v>
      </c>
      <c r="I140" s="612">
        <v>44509</v>
      </c>
      <c r="J140" s="644">
        <v>8603</v>
      </c>
      <c r="K140" s="644">
        <v>3998</v>
      </c>
      <c r="L140" s="644">
        <v>1</v>
      </c>
      <c r="M140" s="644">
        <v>7705</v>
      </c>
      <c r="N140" s="618">
        <f t="shared" si="7"/>
        <v>0.46472160874113683</v>
      </c>
      <c r="O140" s="622">
        <v>6372</v>
      </c>
      <c r="P140" s="761">
        <f>SUM(2120/6372)</f>
        <v>0.33270558694287505</v>
      </c>
      <c r="Q140" s="650"/>
      <c r="R140" s="650"/>
      <c r="S140" s="650"/>
      <c r="T140" s="650"/>
      <c r="U140" s="622"/>
      <c r="V140" s="622"/>
    </row>
    <row r="141" spans="1:40" s="249" customFormat="1" ht="12.75">
      <c r="A141" s="622" t="s">
        <v>381</v>
      </c>
      <c r="B141" s="646" t="s">
        <v>667</v>
      </c>
      <c r="C141" s="647" t="s">
        <v>383</v>
      </c>
      <c r="D141" s="622" t="s">
        <v>384</v>
      </c>
      <c r="E141" s="646" t="s">
        <v>385</v>
      </c>
      <c r="F141" s="781">
        <v>44509</v>
      </c>
      <c r="G141" s="612">
        <v>44509</v>
      </c>
      <c r="H141" s="749" t="s">
        <v>668</v>
      </c>
      <c r="I141" s="612">
        <v>44509</v>
      </c>
      <c r="J141" s="644">
        <v>5211</v>
      </c>
      <c r="K141" s="644">
        <v>1955</v>
      </c>
      <c r="L141" s="644">
        <v>0</v>
      </c>
      <c r="M141" s="644">
        <v>2976</v>
      </c>
      <c r="N141" s="618">
        <f t="shared" si="7"/>
        <v>0.37516791402801763</v>
      </c>
      <c r="O141" s="635"/>
      <c r="P141" s="652"/>
      <c r="Q141" s="650"/>
      <c r="R141" s="650"/>
      <c r="S141" s="650"/>
      <c r="T141" s="650"/>
      <c r="U141" s="622"/>
      <c r="V141" s="622"/>
    </row>
    <row r="142" spans="1:40" s="249" customFormat="1" ht="12.75">
      <c r="A142" s="622" t="s">
        <v>369</v>
      </c>
      <c r="B142" s="646" t="s">
        <v>669</v>
      </c>
      <c r="C142" s="647" t="s">
        <v>383</v>
      </c>
      <c r="D142" s="622" t="s">
        <v>384</v>
      </c>
      <c r="E142" s="646" t="s">
        <v>405</v>
      </c>
      <c r="F142" s="781">
        <v>44510</v>
      </c>
      <c r="G142" s="612">
        <v>44510</v>
      </c>
      <c r="H142" s="749" t="s">
        <v>670</v>
      </c>
      <c r="I142" s="612">
        <v>44510</v>
      </c>
      <c r="J142" s="644">
        <v>3376</v>
      </c>
      <c r="K142" s="644">
        <v>1214</v>
      </c>
      <c r="L142" s="644">
        <v>0</v>
      </c>
      <c r="M142" s="644">
        <v>1831</v>
      </c>
      <c r="N142" s="618">
        <f t="shared" si="7"/>
        <v>0.35959715639810425</v>
      </c>
      <c r="O142" s="644">
        <v>2433</v>
      </c>
      <c r="P142" s="652"/>
      <c r="Q142" s="650"/>
      <c r="R142" s="650"/>
      <c r="S142" s="650"/>
      <c r="T142" s="843"/>
      <c r="U142" s="622"/>
      <c r="V142" s="622"/>
    </row>
    <row r="143" spans="1:40" s="249" customFormat="1" ht="12.75">
      <c r="A143" s="622" t="s">
        <v>387</v>
      </c>
      <c r="B143" s="646" t="s">
        <v>654</v>
      </c>
      <c r="C143" s="622" t="s">
        <v>383</v>
      </c>
      <c r="D143" s="622" t="s">
        <v>384</v>
      </c>
      <c r="E143" s="646" t="s">
        <v>393</v>
      </c>
      <c r="F143" s="648">
        <v>44510</v>
      </c>
      <c r="G143" s="612">
        <v>44510</v>
      </c>
      <c r="H143" s="749" t="s">
        <v>532</v>
      </c>
      <c r="I143" s="612">
        <v>44510</v>
      </c>
      <c r="J143" s="785">
        <v>8692</v>
      </c>
      <c r="K143" s="622">
        <v>2629</v>
      </c>
      <c r="L143" s="622">
        <v>3</v>
      </c>
      <c r="M143" s="622">
        <v>4912</v>
      </c>
      <c r="N143" s="618">
        <f t="shared" si="7"/>
        <v>0.30246203405430283</v>
      </c>
      <c r="O143" s="635"/>
      <c r="P143" s="652"/>
      <c r="Q143" s="635"/>
      <c r="R143" s="635"/>
      <c r="S143" s="635"/>
      <c r="T143" s="635"/>
      <c r="U143" s="622"/>
      <c r="V143" s="622"/>
    </row>
    <row r="144" spans="1:40" s="249" customFormat="1" ht="12.75">
      <c r="A144" s="622" t="s">
        <v>387</v>
      </c>
      <c r="B144" s="646" t="s">
        <v>671</v>
      </c>
      <c r="C144" s="647" t="s">
        <v>383</v>
      </c>
      <c r="D144" s="622" t="s">
        <v>384</v>
      </c>
      <c r="E144" s="646" t="s">
        <v>393</v>
      </c>
      <c r="F144" s="781">
        <v>44512</v>
      </c>
      <c r="G144" s="612">
        <v>44512</v>
      </c>
      <c r="H144" s="749" t="s">
        <v>672</v>
      </c>
      <c r="I144" s="650"/>
      <c r="J144" s="635"/>
      <c r="K144" s="635"/>
      <c r="L144" s="635"/>
      <c r="M144" s="635"/>
      <c r="N144" s="626"/>
      <c r="O144" s="644">
        <v>6370</v>
      </c>
      <c r="P144" s="652"/>
      <c r="Q144" s="650"/>
      <c r="R144" s="650"/>
      <c r="S144" s="650"/>
      <c r="T144" s="650"/>
      <c r="U144" s="622"/>
      <c r="V144" s="622"/>
    </row>
    <row r="145" spans="1:40" s="249" customFormat="1" ht="12.75">
      <c r="A145" s="622" t="s">
        <v>369</v>
      </c>
      <c r="B145" s="646" t="s">
        <v>673</v>
      </c>
      <c r="C145" s="622" t="s">
        <v>383</v>
      </c>
      <c r="D145" s="622" t="s">
        <v>384</v>
      </c>
      <c r="E145" s="646" t="s">
        <v>472</v>
      </c>
      <c r="F145" s="648">
        <v>44512</v>
      </c>
      <c r="G145" s="612">
        <v>44512</v>
      </c>
      <c r="H145" s="749" t="s">
        <v>541</v>
      </c>
      <c r="I145" s="612">
        <v>44512</v>
      </c>
      <c r="J145" s="785">
        <v>25024</v>
      </c>
      <c r="K145" s="622">
        <v>8575</v>
      </c>
      <c r="L145" s="622">
        <v>2</v>
      </c>
      <c r="M145" s="622">
        <v>14837</v>
      </c>
      <c r="N145" s="618">
        <f t="shared" si="7"/>
        <v>0.34267103580562658</v>
      </c>
      <c r="O145" s="635"/>
      <c r="P145" s="652"/>
      <c r="Q145" s="635"/>
      <c r="R145" s="635"/>
      <c r="S145" s="635"/>
      <c r="T145" s="635"/>
      <c r="U145" s="622"/>
      <c r="V145" s="622"/>
    </row>
    <row r="146" spans="1:40" s="249" customFormat="1" ht="12.75">
      <c r="A146" s="622" t="s">
        <v>387</v>
      </c>
      <c r="B146" s="646" t="s">
        <v>674</v>
      </c>
      <c r="C146" s="647" t="s">
        <v>389</v>
      </c>
      <c r="D146" s="622" t="s">
        <v>384</v>
      </c>
      <c r="E146" s="646" t="s">
        <v>675</v>
      </c>
      <c r="F146" s="781">
        <v>44515</v>
      </c>
      <c r="G146" s="612">
        <v>44515</v>
      </c>
      <c r="H146" s="749" t="s">
        <v>676</v>
      </c>
      <c r="I146" s="650"/>
      <c r="J146" s="635"/>
      <c r="K146" s="635"/>
      <c r="L146" s="635"/>
      <c r="M146" s="635"/>
      <c r="N146" s="626"/>
      <c r="O146" s="644">
        <v>6256</v>
      </c>
      <c r="P146" s="652"/>
      <c r="Q146" s="635"/>
      <c r="R146" s="635"/>
      <c r="S146" s="635"/>
      <c r="T146" s="650"/>
      <c r="U146" s="622"/>
      <c r="V146" s="622"/>
    </row>
    <row r="147" spans="1:40" s="249" customFormat="1" ht="12.75">
      <c r="A147" s="622" t="s">
        <v>369</v>
      </c>
      <c r="B147" s="646" t="s">
        <v>677</v>
      </c>
      <c r="C147" s="647" t="s">
        <v>383</v>
      </c>
      <c r="D147" s="622" t="s">
        <v>384</v>
      </c>
      <c r="E147" s="646" t="s">
        <v>405</v>
      </c>
      <c r="F147" s="781">
        <v>44515</v>
      </c>
      <c r="G147" s="612">
        <v>44515</v>
      </c>
      <c r="H147" s="749" t="s">
        <v>678</v>
      </c>
      <c r="I147" s="612">
        <v>44515</v>
      </c>
      <c r="J147" s="644">
        <v>1657</v>
      </c>
      <c r="K147" s="644">
        <v>496</v>
      </c>
      <c r="L147" s="644">
        <v>47</v>
      </c>
      <c r="M147" s="644">
        <v>733</v>
      </c>
      <c r="N147" s="618">
        <f>K147/J147</f>
        <v>0.29933614966807481</v>
      </c>
      <c r="O147" s="644">
        <v>1078</v>
      </c>
      <c r="P147" s="652"/>
      <c r="Q147" s="635"/>
      <c r="R147" s="635"/>
      <c r="S147" s="635"/>
      <c r="T147" s="1084"/>
      <c r="U147" s="622"/>
      <c r="V147" s="622"/>
    </row>
    <row r="148" spans="1:40" s="249" customFormat="1" ht="12.75">
      <c r="A148" s="622" t="s">
        <v>387</v>
      </c>
      <c r="B148" s="646" t="s">
        <v>679</v>
      </c>
      <c r="C148" s="647" t="s">
        <v>383</v>
      </c>
      <c r="D148" s="622"/>
      <c r="E148" s="646" t="s">
        <v>675</v>
      </c>
      <c r="F148" s="781">
        <v>44517</v>
      </c>
      <c r="G148" s="612">
        <v>44517</v>
      </c>
      <c r="H148" s="749" t="s">
        <v>680</v>
      </c>
      <c r="I148" s="612">
        <v>44517</v>
      </c>
      <c r="J148" s="644">
        <v>10916</v>
      </c>
      <c r="K148" s="644">
        <v>3318</v>
      </c>
      <c r="L148" s="644">
        <v>4</v>
      </c>
      <c r="M148" s="644">
        <v>5932</v>
      </c>
      <c r="N148" s="618">
        <f>K148/J148</f>
        <v>0.30395749358739466</v>
      </c>
      <c r="O148" s="635"/>
      <c r="P148" s="652"/>
      <c r="Q148" s="635"/>
      <c r="R148" s="635"/>
      <c r="S148" s="635"/>
      <c r="T148" s="1106"/>
      <c r="U148" s="622"/>
      <c r="V148" s="622"/>
    </row>
    <row r="149" spans="1:40" s="249" customFormat="1" ht="12.75">
      <c r="A149" s="622" t="s">
        <v>369</v>
      </c>
      <c r="B149" s="646" t="s">
        <v>681</v>
      </c>
      <c r="C149" s="647" t="s">
        <v>383</v>
      </c>
      <c r="D149" s="622" t="s">
        <v>384</v>
      </c>
      <c r="E149" s="646" t="s">
        <v>472</v>
      </c>
      <c r="F149" s="781">
        <v>44517</v>
      </c>
      <c r="G149" s="612">
        <v>44517</v>
      </c>
      <c r="H149" s="749" t="s">
        <v>682</v>
      </c>
      <c r="I149" s="612">
        <v>44517</v>
      </c>
      <c r="J149" s="644">
        <v>34723</v>
      </c>
      <c r="K149" s="644">
        <v>8696</v>
      </c>
      <c r="L149" s="644">
        <v>867</v>
      </c>
      <c r="M149" s="644">
        <v>14583</v>
      </c>
      <c r="N149" s="618">
        <f>K149/J149</f>
        <v>0.25043919016214039</v>
      </c>
      <c r="O149" s="644">
        <v>24057</v>
      </c>
      <c r="P149" s="652"/>
      <c r="Q149" s="635"/>
      <c r="R149" s="635"/>
      <c r="S149" s="635"/>
      <c r="T149" s="622"/>
      <c r="U149" s="622"/>
      <c r="V149" s="622"/>
    </row>
    <row r="150" spans="1:40" s="249" customFormat="1" ht="12.75">
      <c r="A150" s="622" t="s">
        <v>387</v>
      </c>
      <c r="B150" s="646" t="s">
        <v>683</v>
      </c>
      <c r="C150" s="647" t="s">
        <v>383</v>
      </c>
      <c r="D150" s="622" t="s">
        <v>384</v>
      </c>
      <c r="E150" s="646" t="s">
        <v>393</v>
      </c>
      <c r="F150" s="781">
        <v>44518</v>
      </c>
      <c r="G150" s="612">
        <v>44518</v>
      </c>
      <c r="H150" s="749" t="s">
        <v>684</v>
      </c>
      <c r="I150" s="612">
        <v>44518</v>
      </c>
      <c r="J150" s="644">
        <v>8692</v>
      </c>
      <c r="K150" s="644">
        <v>2189</v>
      </c>
      <c r="L150" s="644">
        <v>3</v>
      </c>
      <c r="M150" s="644">
        <v>4306</v>
      </c>
      <c r="N150" s="618">
        <f t="shared" ref="N150:N155" si="8">K150/J150</f>
        <v>0.25184077312471237</v>
      </c>
      <c r="O150" s="635"/>
      <c r="P150" s="652"/>
      <c r="Q150" s="635"/>
      <c r="R150" s="635"/>
      <c r="S150" s="635"/>
      <c r="T150" s="635"/>
      <c r="U150" s="622"/>
      <c r="V150" s="622"/>
    </row>
    <row r="151" spans="1:40" s="249" customFormat="1" ht="12.75">
      <c r="A151" s="726" t="s">
        <v>369</v>
      </c>
      <c r="B151" s="727" t="s">
        <v>685</v>
      </c>
      <c r="C151" s="647" t="s">
        <v>383</v>
      </c>
      <c r="D151" s="726" t="s">
        <v>384</v>
      </c>
      <c r="E151" s="727" t="s">
        <v>405</v>
      </c>
      <c r="F151" s="1107">
        <v>44518</v>
      </c>
      <c r="G151" s="612">
        <v>44518</v>
      </c>
      <c r="H151" s="749" t="s">
        <v>686</v>
      </c>
      <c r="I151" s="612">
        <v>44518</v>
      </c>
      <c r="J151" s="785">
        <v>4689</v>
      </c>
      <c r="K151" s="622">
        <v>1059</v>
      </c>
      <c r="L151" s="622">
        <v>278</v>
      </c>
      <c r="M151" s="622">
        <v>1562</v>
      </c>
      <c r="N151" s="618">
        <f t="shared" si="8"/>
        <v>0.22584772872680742</v>
      </c>
      <c r="O151" s="622">
        <v>3050</v>
      </c>
      <c r="P151" s="652"/>
      <c r="Q151" s="635"/>
      <c r="R151" s="635"/>
      <c r="S151" s="635"/>
      <c r="T151" s="622"/>
      <c r="U151" s="622"/>
      <c r="V151" s="622"/>
    </row>
    <row r="152" spans="1:40" s="249" customFormat="1" ht="12.75">
      <c r="A152" s="726" t="s">
        <v>387</v>
      </c>
      <c r="B152" s="727" t="s">
        <v>687</v>
      </c>
      <c r="C152" s="647" t="s">
        <v>383</v>
      </c>
      <c r="D152" s="726"/>
      <c r="E152" s="727" t="s">
        <v>393</v>
      </c>
      <c r="F152" s="1107">
        <v>44519</v>
      </c>
      <c r="G152" s="612">
        <v>44519</v>
      </c>
      <c r="H152" s="749" t="s">
        <v>688</v>
      </c>
      <c r="I152" s="612">
        <v>44519</v>
      </c>
      <c r="J152" s="249">
        <v>10903</v>
      </c>
      <c r="K152" s="622">
        <v>4014</v>
      </c>
      <c r="L152" s="622">
        <v>4</v>
      </c>
      <c r="M152" s="622">
        <v>8237</v>
      </c>
      <c r="N152" s="618">
        <f t="shared" si="8"/>
        <v>0.36815555351738055</v>
      </c>
      <c r="O152" s="635"/>
      <c r="P152" s="652"/>
      <c r="Q152" s="635"/>
      <c r="R152" s="635"/>
      <c r="S152" s="635"/>
      <c r="T152" s="635"/>
      <c r="U152" s="622"/>
      <c r="V152" s="622"/>
    </row>
    <row r="153" spans="1:40" s="249" customFormat="1" ht="12.75">
      <c r="A153" s="622" t="s">
        <v>369</v>
      </c>
      <c r="B153" s="646" t="s">
        <v>673</v>
      </c>
      <c r="C153" s="622" t="s">
        <v>383</v>
      </c>
      <c r="D153" s="622" t="s">
        <v>384</v>
      </c>
      <c r="E153" s="646" t="s">
        <v>472</v>
      </c>
      <c r="F153" s="648">
        <v>44519</v>
      </c>
      <c r="G153" s="1111">
        <v>44519</v>
      </c>
      <c r="H153" s="818" t="s">
        <v>608</v>
      </c>
      <c r="I153" s="1111">
        <v>44519</v>
      </c>
      <c r="J153" s="644">
        <v>24703</v>
      </c>
      <c r="K153" s="644">
        <v>6672</v>
      </c>
      <c r="L153" s="644">
        <v>2</v>
      </c>
      <c r="M153" s="644">
        <v>10667</v>
      </c>
      <c r="N153" s="618">
        <f t="shared" si="8"/>
        <v>0.27008865320001618</v>
      </c>
      <c r="O153" s="635"/>
      <c r="P153" s="652"/>
      <c r="Q153" s="635"/>
      <c r="R153" s="635"/>
      <c r="S153" s="635"/>
      <c r="T153" s="635"/>
      <c r="U153" s="644"/>
      <c r="V153" s="644"/>
    </row>
    <row r="154" spans="1:40" s="249" customFormat="1" ht="12.75">
      <c r="A154" s="622" t="s">
        <v>381</v>
      </c>
      <c r="B154" s="646" t="s">
        <v>689</v>
      </c>
      <c r="C154" s="647" t="s">
        <v>383</v>
      </c>
      <c r="D154" s="622" t="s">
        <v>384</v>
      </c>
      <c r="E154" s="646" t="s">
        <v>385</v>
      </c>
      <c r="F154" s="781">
        <v>44522</v>
      </c>
      <c r="G154" s="612">
        <v>44522</v>
      </c>
      <c r="H154" s="749" t="s">
        <v>690</v>
      </c>
      <c r="I154" s="612">
        <v>44522</v>
      </c>
      <c r="J154" s="644">
        <v>5993</v>
      </c>
      <c r="K154" s="644">
        <v>1827</v>
      </c>
      <c r="L154" s="249">
        <v>2</v>
      </c>
      <c r="M154" s="644">
        <v>3508</v>
      </c>
      <c r="N154" s="618">
        <f t="shared" si="8"/>
        <v>0.30485566494243282</v>
      </c>
      <c r="O154" s="1112"/>
      <c r="P154" s="1113"/>
      <c r="Q154" s="1112"/>
      <c r="R154" s="1112"/>
      <c r="S154" s="1112"/>
      <c r="T154" s="635"/>
      <c r="U154" s="622"/>
      <c r="V154" s="622"/>
    </row>
    <row r="155" spans="1:40" s="249" customFormat="1" ht="12.75">
      <c r="A155" s="622" t="s">
        <v>387</v>
      </c>
      <c r="B155" s="646" t="s">
        <v>691</v>
      </c>
      <c r="C155" s="622" t="s">
        <v>383</v>
      </c>
      <c r="D155" s="622" t="s">
        <v>384</v>
      </c>
      <c r="E155" s="646" t="s">
        <v>393</v>
      </c>
      <c r="F155" s="648">
        <v>44523</v>
      </c>
      <c r="G155" s="1111">
        <v>44523</v>
      </c>
      <c r="H155" s="818" t="s">
        <v>684</v>
      </c>
      <c r="I155" s="1111">
        <v>44523</v>
      </c>
      <c r="J155" s="644">
        <v>11395</v>
      </c>
      <c r="K155" s="644">
        <v>3433</v>
      </c>
      <c r="L155" s="644">
        <v>4</v>
      </c>
      <c r="M155" s="644">
        <v>5281</v>
      </c>
      <c r="N155" s="618">
        <f t="shared" si="8"/>
        <v>0.30127248793330408</v>
      </c>
      <c r="O155" s="635"/>
      <c r="P155" s="652"/>
      <c r="Q155" s="635"/>
      <c r="R155" s="635"/>
      <c r="S155" s="635"/>
      <c r="T155" s="635"/>
      <c r="U155" s="644"/>
      <c r="V155" s="644"/>
    </row>
    <row r="156" spans="1:40" s="249" customFormat="1" ht="12.75">
      <c r="A156" s="622" t="s">
        <v>369</v>
      </c>
      <c r="B156" s="760" t="s">
        <v>692</v>
      </c>
      <c r="C156" s="647" t="s">
        <v>383</v>
      </c>
      <c r="D156" s="1136" t="s">
        <v>384</v>
      </c>
      <c r="E156" s="760" t="s">
        <v>472</v>
      </c>
      <c r="F156" s="781">
        <v>44524</v>
      </c>
      <c r="G156" s="691">
        <v>44524</v>
      </c>
      <c r="H156" s="749" t="s">
        <v>693</v>
      </c>
      <c r="I156" s="691">
        <v>44524</v>
      </c>
      <c r="J156" s="644">
        <v>24577</v>
      </c>
      <c r="K156" s="644">
        <v>6592</v>
      </c>
      <c r="L156" s="644">
        <v>2</v>
      </c>
      <c r="M156" s="644">
        <v>10711</v>
      </c>
      <c r="N156" s="618">
        <f>K156/J156</f>
        <v>0.26821825283801931</v>
      </c>
      <c r="O156" s="635"/>
      <c r="P156" s="652"/>
      <c r="Q156" s="635"/>
      <c r="R156" s="635"/>
      <c r="S156" s="635"/>
      <c r="T156" s="635"/>
      <c r="U156" s="622"/>
      <c r="V156" s="622"/>
    </row>
    <row r="157" spans="1:40" s="249" customFormat="1" ht="12.75">
      <c r="A157" s="622" t="s">
        <v>381</v>
      </c>
      <c r="B157" s="760" t="s">
        <v>694</v>
      </c>
      <c r="C157" s="647" t="s">
        <v>383</v>
      </c>
      <c r="D157" s="622" t="s">
        <v>384</v>
      </c>
      <c r="E157" s="760" t="s">
        <v>385</v>
      </c>
      <c r="F157" s="781">
        <v>44529</v>
      </c>
      <c r="G157" s="691">
        <v>44529</v>
      </c>
      <c r="H157" s="749" t="s">
        <v>625</v>
      </c>
      <c r="I157" s="635"/>
      <c r="J157" s="635"/>
      <c r="K157" s="635"/>
      <c r="L157" s="635"/>
      <c r="M157" s="635"/>
      <c r="N157" s="626"/>
      <c r="O157" s="644">
        <v>3867</v>
      </c>
      <c r="P157" s="652"/>
      <c r="Q157" s="635"/>
      <c r="R157" s="635"/>
      <c r="S157" s="635"/>
      <c r="T157" s="635"/>
      <c r="U157" s="622"/>
      <c r="V157" s="622"/>
    </row>
    <row r="158" spans="1:40" s="622" customFormat="1" ht="12.75">
      <c r="A158" s="622" t="s">
        <v>417</v>
      </c>
      <c r="B158" s="646" t="s">
        <v>695</v>
      </c>
      <c r="C158" s="647" t="s">
        <v>383</v>
      </c>
      <c r="D158" s="622" t="s">
        <v>384</v>
      </c>
      <c r="E158" s="646" t="s">
        <v>441</v>
      </c>
      <c r="F158" s="781">
        <v>44529</v>
      </c>
      <c r="G158" s="838">
        <v>44529</v>
      </c>
      <c r="H158" s="818" t="s">
        <v>696</v>
      </c>
      <c r="I158" s="838">
        <v>44529</v>
      </c>
      <c r="J158" s="644">
        <v>11120</v>
      </c>
      <c r="K158" s="644">
        <v>4036</v>
      </c>
      <c r="L158" s="644">
        <v>1</v>
      </c>
      <c r="M158" s="644">
        <v>7074</v>
      </c>
      <c r="N158" s="692">
        <f>K158/J158</f>
        <v>0.36294964028776977</v>
      </c>
      <c r="O158" s="644">
        <v>8803</v>
      </c>
      <c r="P158" s="652"/>
      <c r="Q158" s="635"/>
      <c r="R158" s="635"/>
      <c r="S158" s="635"/>
      <c r="T158" s="635"/>
      <c r="U158" s="644"/>
      <c r="V158" s="644"/>
      <c r="W158" s="249"/>
      <c r="X158" s="249"/>
      <c r="Y158" s="249"/>
      <c r="Z158" s="249"/>
      <c r="AA158" s="249"/>
      <c r="AB158" s="249"/>
      <c r="AC158" s="249"/>
      <c r="AD158" s="249"/>
      <c r="AE158" s="249"/>
      <c r="AF158" s="249"/>
      <c r="AG158" s="249"/>
      <c r="AH158" s="249"/>
      <c r="AI158" s="249"/>
      <c r="AJ158" s="249"/>
      <c r="AK158" s="249"/>
      <c r="AL158" s="249"/>
      <c r="AM158" s="249"/>
      <c r="AN158" s="852"/>
    </row>
    <row r="159" spans="1:40" s="644" customFormat="1" ht="12.75">
      <c r="A159" s="622" t="s">
        <v>381</v>
      </c>
      <c r="B159" s="646" t="s">
        <v>695</v>
      </c>
      <c r="C159" s="647" t="s">
        <v>383</v>
      </c>
      <c r="D159" s="622" t="s">
        <v>384</v>
      </c>
      <c r="E159" s="760" t="s">
        <v>385</v>
      </c>
      <c r="F159" s="781">
        <v>44529</v>
      </c>
      <c r="G159" s="838">
        <v>44529</v>
      </c>
      <c r="H159" s="818" t="s">
        <v>697</v>
      </c>
      <c r="I159" s="838">
        <v>44529</v>
      </c>
      <c r="J159" s="644">
        <v>5049</v>
      </c>
      <c r="K159" s="644">
        <v>1676</v>
      </c>
      <c r="L159" s="644">
        <v>0</v>
      </c>
      <c r="M159" s="644">
        <v>2885</v>
      </c>
      <c r="N159" s="692">
        <f>K159/J159</f>
        <v>0.33194692018221428</v>
      </c>
      <c r="O159" s="644">
        <v>3896</v>
      </c>
      <c r="P159" s="652"/>
      <c r="Q159" s="635"/>
      <c r="R159" s="635"/>
      <c r="S159" s="635"/>
      <c r="T159" s="635"/>
      <c r="W159" s="249"/>
      <c r="X159" s="249"/>
      <c r="Y159" s="249"/>
      <c r="Z159" s="249"/>
      <c r="AA159" s="249"/>
      <c r="AB159" s="249"/>
      <c r="AC159" s="249"/>
      <c r="AD159" s="249"/>
      <c r="AE159" s="249"/>
      <c r="AF159" s="249"/>
      <c r="AG159" s="249"/>
      <c r="AH159" s="249"/>
      <c r="AI159" s="249"/>
      <c r="AJ159" s="249"/>
      <c r="AK159" s="249"/>
      <c r="AL159" s="249"/>
      <c r="AM159" s="249"/>
      <c r="AN159" s="852"/>
    </row>
    <row r="160" spans="1:40" s="622" customFormat="1" ht="12.75">
      <c r="A160" s="765" t="s">
        <v>387</v>
      </c>
      <c r="B160" s="667" t="s">
        <v>695</v>
      </c>
      <c r="C160" s="764" t="s">
        <v>383</v>
      </c>
      <c r="D160" s="622" t="s">
        <v>384</v>
      </c>
      <c r="E160" s="853" t="s">
        <v>393</v>
      </c>
      <c r="F160" s="790">
        <v>44529</v>
      </c>
      <c r="G160" s="691">
        <v>44529</v>
      </c>
      <c r="H160" s="749" t="s">
        <v>532</v>
      </c>
      <c r="I160" s="691">
        <v>44529</v>
      </c>
      <c r="J160" s="644">
        <v>8410</v>
      </c>
      <c r="K160" s="644">
        <v>2771</v>
      </c>
      <c r="L160" s="644">
        <v>1</v>
      </c>
      <c r="M160" s="644">
        <v>4840</v>
      </c>
      <c r="N160" s="618">
        <f>K160/J160</f>
        <v>0.32948870392390012</v>
      </c>
      <c r="O160" s="644">
        <v>6281</v>
      </c>
      <c r="P160" s="652"/>
      <c r="Q160" s="635"/>
      <c r="R160" s="635"/>
      <c r="S160" s="635"/>
      <c r="T160" s="635"/>
      <c r="W160" s="249"/>
      <c r="X160" s="249"/>
      <c r="Y160" s="249"/>
      <c r="Z160" s="249"/>
      <c r="AA160" s="249"/>
      <c r="AB160" s="249"/>
      <c r="AC160" s="249"/>
      <c r="AD160" s="249"/>
      <c r="AE160" s="249"/>
      <c r="AF160" s="249"/>
      <c r="AG160" s="249"/>
      <c r="AH160" s="249"/>
      <c r="AI160" s="249"/>
      <c r="AJ160" s="249"/>
      <c r="AK160" s="249"/>
      <c r="AL160" s="249"/>
      <c r="AM160" s="249"/>
      <c r="AN160" s="852"/>
    </row>
    <row r="161" spans="1:40" s="622" customFormat="1" ht="12.75">
      <c r="A161" s="622" t="s">
        <v>387</v>
      </c>
      <c r="B161" s="646" t="s">
        <v>698</v>
      </c>
      <c r="C161" s="647" t="s">
        <v>383</v>
      </c>
      <c r="D161" s="622" t="s">
        <v>384</v>
      </c>
      <c r="E161" s="760" t="s">
        <v>393</v>
      </c>
      <c r="F161" s="781">
        <v>44529</v>
      </c>
      <c r="G161" s="1137">
        <v>44529</v>
      </c>
      <c r="H161" s="771" t="s">
        <v>699</v>
      </c>
      <c r="I161" s="637"/>
      <c r="J161" s="637"/>
      <c r="K161" s="637"/>
      <c r="L161" s="637"/>
      <c r="M161" s="637"/>
      <c r="N161" s="626"/>
      <c r="O161" s="730">
        <v>6286</v>
      </c>
      <c r="P161" s="642"/>
      <c r="Q161" s="637"/>
      <c r="R161" s="637"/>
      <c r="S161" s="637"/>
      <c r="T161" s="637"/>
      <c r="U161" s="765"/>
      <c r="V161" s="765"/>
      <c r="W161" s="249"/>
      <c r="X161" s="249"/>
      <c r="Y161" s="249"/>
      <c r="Z161" s="249"/>
      <c r="AA161" s="249"/>
      <c r="AB161" s="249"/>
      <c r="AC161" s="249"/>
      <c r="AD161" s="249"/>
      <c r="AE161" s="249"/>
      <c r="AF161" s="249"/>
      <c r="AG161" s="249"/>
      <c r="AH161" s="249"/>
      <c r="AI161" s="249"/>
      <c r="AJ161" s="249"/>
      <c r="AK161" s="249"/>
      <c r="AL161" s="249"/>
      <c r="AM161" s="249"/>
      <c r="AN161" s="852"/>
    </row>
    <row r="162" spans="1:40" s="249" customFormat="1" ht="12.75">
      <c r="A162" s="249" t="s">
        <v>369</v>
      </c>
      <c r="B162" s="1139" t="s">
        <v>458</v>
      </c>
      <c r="C162" s="249" t="s">
        <v>383</v>
      </c>
      <c r="D162" s="249" t="s">
        <v>410</v>
      </c>
      <c r="E162" s="1139" t="s">
        <v>584</v>
      </c>
      <c r="F162" s="628">
        <v>44530</v>
      </c>
      <c r="G162" s="682">
        <v>44530</v>
      </c>
      <c r="H162" s="1140" t="s">
        <v>699</v>
      </c>
      <c r="I162" s="682">
        <v>44530</v>
      </c>
      <c r="J162" s="249">
        <v>1256</v>
      </c>
      <c r="K162" s="249">
        <v>406</v>
      </c>
      <c r="L162" s="249">
        <v>1</v>
      </c>
      <c r="M162" s="249">
        <v>2551</v>
      </c>
      <c r="N162" s="618">
        <f t="shared" ref="N162" si="9">K162/J162</f>
        <v>0.32324840764331209</v>
      </c>
      <c r="O162" s="249">
        <v>918</v>
      </c>
      <c r="P162" s="1141"/>
      <c r="Q162" s="671"/>
      <c r="R162" s="671"/>
      <c r="S162" s="671"/>
    </row>
    <row r="163" spans="1:40" s="765" customFormat="1" ht="12.75">
      <c r="A163" s="1121"/>
      <c r="B163" s="1122" t="s">
        <v>700</v>
      </c>
      <c r="C163" s="1123"/>
      <c r="D163" s="1123"/>
      <c r="E163" s="1124"/>
      <c r="F163" s="1125"/>
      <c r="G163" s="1102"/>
      <c r="H163" s="1103"/>
      <c r="I163" s="1102"/>
      <c r="J163" s="1101"/>
      <c r="K163" s="1101"/>
      <c r="L163" s="1101"/>
      <c r="M163" s="1101"/>
      <c r="N163" s="1104"/>
      <c r="O163" s="1101"/>
      <c r="P163" s="1105"/>
      <c r="Q163" s="1101"/>
      <c r="R163" s="1101"/>
      <c r="S163" s="1101"/>
      <c r="T163" s="1100"/>
      <c r="U163" s="1102"/>
      <c r="V163" s="1102"/>
      <c r="W163" s="249"/>
      <c r="X163" s="249"/>
      <c r="Y163" s="249"/>
      <c r="Z163" s="249"/>
      <c r="AA163" s="249"/>
      <c r="AB163" s="249"/>
      <c r="AC163" s="249"/>
      <c r="AD163" s="249"/>
      <c r="AE163" s="249"/>
      <c r="AF163" s="249"/>
      <c r="AG163" s="249"/>
      <c r="AH163" s="249"/>
      <c r="AI163" s="249"/>
      <c r="AJ163" s="249"/>
      <c r="AK163" s="249"/>
      <c r="AL163" s="249"/>
      <c r="AM163" s="249"/>
      <c r="AN163" s="811"/>
    </row>
    <row r="164" spans="1:40" s="644" customFormat="1" ht="12.75">
      <c r="A164" s="622" t="s">
        <v>369</v>
      </c>
      <c r="B164" s="760" t="s">
        <v>701</v>
      </c>
      <c r="C164" s="647" t="s">
        <v>383</v>
      </c>
      <c r="D164" s="622" t="s">
        <v>384</v>
      </c>
      <c r="E164" s="760" t="s">
        <v>405</v>
      </c>
      <c r="F164" s="781">
        <v>44531</v>
      </c>
      <c r="G164" s="1137">
        <v>44531</v>
      </c>
      <c r="H164" s="771" t="s">
        <v>702</v>
      </c>
      <c r="I164" s="1143">
        <v>44531</v>
      </c>
      <c r="J164" s="730">
        <v>2003</v>
      </c>
      <c r="K164" s="730">
        <v>548</v>
      </c>
      <c r="L164" s="730">
        <v>674</v>
      </c>
      <c r="M164" s="730">
        <v>2607</v>
      </c>
      <c r="N164" s="769">
        <f>K164/J164</f>
        <v>0.27358961557663503</v>
      </c>
      <c r="O164" s="730">
        <v>804</v>
      </c>
      <c r="P164" s="780"/>
      <c r="Q164" s="730"/>
      <c r="R164" s="730"/>
      <c r="S164" s="730"/>
      <c r="T164" s="637"/>
      <c r="U164" s="765"/>
      <c r="V164" s="765"/>
      <c r="W164" s="645"/>
      <c r="X164" s="645"/>
      <c r="Y164" s="645"/>
      <c r="Z164" s="645"/>
      <c r="AA164" s="645"/>
      <c r="AB164" s="645"/>
      <c r="AC164" s="645"/>
      <c r="AD164" s="645"/>
      <c r="AE164" s="645"/>
      <c r="AF164" s="645"/>
      <c r="AG164" s="645"/>
      <c r="AH164" s="645"/>
      <c r="AI164" s="645"/>
      <c r="AJ164" s="645"/>
      <c r="AK164" s="645"/>
      <c r="AL164" s="645"/>
      <c r="AM164" s="645"/>
      <c r="AN164" s="847"/>
    </row>
    <row r="165" spans="1:40" s="765" customFormat="1" ht="12.75">
      <c r="A165" s="765" t="s">
        <v>387</v>
      </c>
      <c r="B165" s="853" t="s">
        <v>691</v>
      </c>
      <c r="C165" s="764" t="s">
        <v>383</v>
      </c>
      <c r="D165" s="622" t="s">
        <v>384</v>
      </c>
      <c r="E165" s="853" t="s">
        <v>393</v>
      </c>
      <c r="F165" s="790">
        <v>44532</v>
      </c>
      <c r="G165" s="1143">
        <v>44532</v>
      </c>
      <c r="H165" s="771" t="s">
        <v>434</v>
      </c>
      <c r="I165" s="1143">
        <v>44532</v>
      </c>
      <c r="J165" s="730"/>
      <c r="K165" s="730"/>
      <c r="L165" s="730"/>
      <c r="M165" s="730"/>
      <c r="N165" s="769"/>
      <c r="O165" s="637"/>
      <c r="P165" s="642"/>
      <c r="Q165" s="637"/>
      <c r="R165" s="637"/>
      <c r="S165" s="637"/>
      <c r="T165" s="637"/>
      <c r="W165" s="249"/>
      <c r="X165" s="249"/>
      <c r="Y165" s="249"/>
      <c r="Z165" s="249"/>
      <c r="AA165" s="249"/>
      <c r="AB165" s="249"/>
      <c r="AC165" s="249"/>
      <c r="AD165" s="249"/>
      <c r="AE165" s="249"/>
      <c r="AF165" s="249"/>
      <c r="AG165" s="249"/>
      <c r="AH165" s="249"/>
      <c r="AI165" s="249"/>
      <c r="AJ165" s="249"/>
      <c r="AK165" s="249"/>
      <c r="AL165" s="249"/>
      <c r="AM165" s="249"/>
      <c r="AN165" s="811"/>
    </row>
    <row r="166" spans="1:40" s="765" customFormat="1" ht="12.75">
      <c r="A166" s="765" t="s">
        <v>369</v>
      </c>
      <c r="B166" s="667" t="s">
        <v>703</v>
      </c>
      <c r="C166" s="764" t="s">
        <v>383</v>
      </c>
      <c r="D166" s="622" t="s">
        <v>384</v>
      </c>
      <c r="E166" s="765" t="s">
        <v>472</v>
      </c>
      <c r="F166" s="790">
        <v>44536</v>
      </c>
      <c r="G166" s="1143">
        <v>44536</v>
      </c>
      <c r="H166" s="771" t="s">
        <v>526</v>
      </c>
      <c r="I166" s="1143">
        <v>44536</v>
      </c>
      <c r="J166" s="730"/>
      <c r="K166" s="730"/>
      <c r="L166" s="730"/>
      <c r="M166" s="730"/>
      <c r="N166" s="769"/>
      <c r="O166" s="730"/>
      <c r="P166" s="780"/>
      <c r="Q166" s="730"/>
      <c r="R166" s="730"/>
      <c r="S166" s="730"/>
      <c r="T166" s="637"/>
      <c r="W166" s="645"/>
      <c r="X166" s="645"/>
      <c r="Y166" s="645"/>
      <c r="Z166" s="645"/>
      <c r="AA166" s="645"/>
      <c r="AB166" s="645"/>
      <c r="AC166" s="645"/>
      <c r="AD166" s="645"/>
      <c r="AE166" s="645"/>
      <c r="AF166" s="645"/>
      <c r="AG166" s="645"/>
      <c r="AH166" s="645"/>
      <c r="AI166" s="645"/>
      <c r="AJ166" s="645"/>
      <c r="AK166" s="645"/>
      <c r="AL166" s="645"/>
      <c r="AM166" s="645"/>
      <c r="AN166" s="779"/>
    </row>
    <row r="167" spans="1:40" s="765" customFormat="1" ht="12.75">
      <c r="A167" s="1116" t="s">
        <v>369</v>
      </c>
      <c r="B167" s="1138" t="s">
        <v>704</v>
      </c>
      <c r="C167" s="1118" t="s">
        <v>705</v>
      </c>
      <c r="D167" s="1114" t="s">
        <v>384</v>
      </c>
      <c r="E167" s="1116" t="s">
        <v>706</v>
      </c>
      <c r="F167" s="1119">
        <v>44544</v>
      </c>
      <c r="G167" s="1143"/>
      <c r="H167" s="771"/>
      <c r="I167" s="1143"/>
      <c r="J167" s="730"/>
      <c r="K167" s="730"/>
      <c r="L167" s="730"/>
      <c r="M167" s="730"/>
      <c r="N167" s="769"/>
      <c r="O167" s="730"/>
      <c r="P167" s="780"/>
      <c r="Q167" s="730"/>
      <c r="R167" s="730"/>
      <c r="S167" s="730"/>
      <c r="T167" s="637"/>
      <c r="W167" s="645"/>
      <c r="X167" s="645"/>
      <c r="Y167" s="645"/>
      <c r="Z167" s="645"/>
      <c r="AA167" s="645"/>
      <c r="AB167" s="645"/>
      <c r="AC167" s="645"/>
      <c r="AD167" s="645"/>
      <c r="AE167" s="645"/>
      <c r="AF167" s="645"/>
      <c r="AG167" s="645"/>
      <c r="AH167" s="645"/>
      <c r="AI167" s="645"/>
      <c r="AJ167" s="645"/>
      <c r="AK167" s="645"/>
      <c r="AL167" s="645"/>
      <c r="AM167" s="645"/>
      <c r="AN167" s="779"/>
    </row>
    <row r="168" spans="1:40" s="765" customFormat="1" ht="12.75">
      <c r="A168" s="1116" t="s">
        <v>369</v>
      </c>
      <c r="B168" s="1138" t="s">
        <v>707</v>
      </c>
      <c r="C168" s="1118"/>
      <c r="D168" s="1114"/>
      <c r="E168" s="1117" t="s">
        <v>708</v>
      </c>
      <c r="F168" s="1119">
        <v>44544</v>
      </c>
      <c r="H168" s="771"/>
      <c r="J168" s="730"/>
      <c r="K168" s="730"/>
      <c r="L168" s="730"/>
      <c r="M168" s="730"/>
      <c r="N168" s="769"/>
      <c r="O168" s="730"/>
      <c r="P168" s="780"/>
      <c r="Q168" s="730"/>
      <c r="R168" s="730"/>
      <c r="S168" s="730"/>
      <c r="T168" s="637"/>
      <c r="W168" s="645"/>
      <c r="X168" s="645"/>
      <c r="Y168" s="645"/>
      <c r="Z168" s="645"/>
      <c r="AA168" s="645"/>
      <c r="AB168" s="645"/>
      <c r="AC168" s="645"/>
      <c r="AD168" s="645"/>
      <c r="AE168" s="645"/>
      <c r="AF168" s="645"/>
      <c r="AG168" s="645"/>
      <c r="AH168" s="645"/>
      <c r="AI168" s="645"/>
      <c r="AJ168" s="645"/>
      <c r="AK168" s="645"/>
      <c r="AL168" s="645"/>
      <c r="AM168" s="645"/>
      <c r="AN168" s="779"/>
    </row>
    <row r="169" spans="1:40" s="249" customFormat="1" ht="12.75">
      <c r="A169" s="609" t="s">
        <v>387</v>
      </c>
      <c r="B169" s="856" t="s">
        <v>709</v>
      </c>
      <c r="C169" s="622" t="s">
        <v>383</v>
      </c>
      <c r="D169" s="622" t="s">
        <v>384</v>
      </c>
      <c r="E169" s="646" t="s">
        <v>424</v>
      </c>
      <c r="F169" s="648">
        <v>44536</v>
      </c>
      <c r="G169" s="612">
        <v>44536</v>
      </c>
      <c r="H169" s="749" t="s">
        <v>625</v>
      </c>
      <c r="I169" s="650"/>
      <c r="J169" s="635"/>
      <c r="K169" s="635"/>
      <c r="L169" s="635"/>
      <c r="M169" s="635"/>
      <c r="N169" s="635"/>
      <c r="O169" s="622">
        <v>274</v>
      </c>
      <c r="P169" s="652"/>
      <c r="Q169" s="635"/>
      <c r="R169" s="635"/>
      <c r="S169" s="635"/>
      <c r="T169" s="635"/>
      <c r="U169" s="622"/>
      <c r="V169" s="622"/>
    </row>
    <row r="170" spans="1:40">
      <c r="A170" s="1202" t="s">
        <v>369</v>
      </c>
      <c r="B170" s="1115" t="s">
        <v>710</v>
      </c>
      <c r="C170" s="1114" t="s">
        <v>705</v>
      </c>
      <c r="D170" s="1114" t="s">
        <v>384</v>
      </c>
      <c r="E170" s="1115" t="s">
        <v>472</v>
      </c>
      <c r="F170" s="1120">
        <v>44538</v>
      </c>
      <c r="G170" s="622"/>
      <c r="H170" s="749"/>
      <c r="I170" s="622"/>
      <c r="J170" s="644"/>
      <c r="K170" s="644"/>
      <c r="L170" s="644"/>
      <c r="M170" s="644"/>
      <c r="N170" s="618"/>
      <c r="O170" s="644"/>
      <c r="P170" s="761"/>
      <c r="Q170" s="644"/>
      <c r="R170" s="644"/>
      <c r="S170" s="644"/>
      <c r="T170" s="635"/>
      <c r="U170" s="622"/>
      <c r="V170" s="622"/>
      <c r="W170" s="249"/>
      <c r="X170" s="249"/>
      <c r="Y170" s="249"/>
      <c r="Z170" s="249"/>
      <c r="AA170" s="249"/>
      <c r="AB170" s="249"/>
      <c r="AC170" s="249"/>
      <c r="AD170" s="249"/>
      <c r="AE170" s="249"/>
      <c r="AF170" s="249"/>
      <c r="AG170" s="249"/>
      <c r="AH170" s="249"/>
      <c r="AI170" s="249"/>
      <c r="AJ170" s="249"/>
      <c r="AK170" s="249"/>
      <c r="AL170" s="249"/>
      <c r="AM170" s="249"/>
      <c r="AN170" s="249"/>
    </row>
    <row r="171" spans="1:40" s="765" customFormat="1" ht="12.75">
      <c r="A171" s="1095"/>
      <c r="B171" s="1096" t="s">
        <v>711</v>
      </c>
      <c r="C171" s="645"/>
      <c r="D171" s="645"/>
      <c r="E171" s="1097"/>
      <c r="F171" s="1098"/>
      <c r="G171" s="1065"/>
      <c r="H171" s="1099"/>
      <c r="I171" s="1065"/>
      <c r="J171" s="1065"/>
      <c r="K171" s="1065"/>
      <c r="L171" s="1065"/>
      <c r="M171" s="1065"/>
      <c r="N171" s="1065"/>
      <c r="O171" s="1065"/>
      <c r="P171" s="1066"/>
      <c r="Q171" s="1065"/>
      <c r="R171" s="1065"/>
      <c r="S171" s="1065"/>
      <c r="T171" s="1065"/>
      <c r="U171" s="1065"/>
      <c r="V171" s="1067"/>
      <c r="W171" s="249"/>
      <c r="X171" s="249"/>
      <c r="Y171" s="249"/>
      <c r="Z171" s="249"/>
      <c r="AA171" s="249"/>
      <c r="AB171" s="249"/>
      <c r="AC171" s="249"/>
      <c r="AD171" s="249"/>
      <c r="AE171" s="249"/>
      <c r="AF171" s="249"/>
      <c r="AG171" s="249"/>
      <c r="AH171" s="249"/>
      <c r="AI171" s="249"/>
      <c r="AJ171" s="249"/>
      <c r="AK171" s="249"/>
      <c r="AL171" s="249"/>
      <c r="AM171" s="249"/>
      <c r="AN171" s="811"/>
    </row>
    <row r="172" spans="1:40" s="765" customFormat="1" ht="12.75">
      <c r="A172" s="606"/>
      <c r="B172" s="1002" t="s">
        <v>712</v>
      </c>
      <c r="C172" s="647"/>
      <c r="D172" s="622"/>
      <c r="E172" s="694"/>
      <c r="F172" s="1019">
        <v>44562</v>
      </c>
      <c r="G172" s="609"/>
      <c r="H172" s="768"/>
      <c r="I172" s="606"/>
      <c r="J172" s="656"/>
      <c r="K172" s="685"/>
      <c r="L172" s="685"/>
      <c r="M172" s="685"/>
      <c r="N172" s="655" t="e">
        <f t="shared" ref="N172:N178" si="10">K172/J172</f>
        <v>#DIV/0!</v>
      </c>
      <c r="O172" s="685"/>
      <c r="P172" s="778"/>
      <c r="Q172" s="685"/>
      <c r="R172" s="685"/>
      <c r="S172" s="685"/>
      <c r="T172" s="689"/>
      <c r="U172" s="690"/>
      <c r="V172" s="609"/>
      <c r="W172" s="249"/>
      <c r="X172" s="249"/>
      <c r="Y172" s="249"/>
      <c r="Z172" s="249"/>
      <c r="AA172" s="249"/>
      <c r="AB172" s="249"/>
      <c r="AC172" s="249"/>
      <c r="AD172" s="249"/>
      <c r="AE172" s="249"/>
      <c r="AF172" s="249"/>
      <c r="AG172" s="249"/>
      <c r="AH172" s="249"/>
      <c r="AI172" s="249"/>
      <c r="AJ172" s="249"/>
      <c r="AK172" s="249"/>
      <c r="AL172" s="249"/>
      <c r="AM172" s="249"/>
      <c r="AN172" s="811"/>
    </row>
    <row r="173" spans="1:40" s="765" customFormat="1" ht="12.75">
      <c r="A173" s="249" t="s">
        <v>381</v>
      </c>
      <c r="B173" s="1201" t="s">
        <v>713</v>
      </c>
      <c r="C173" s="647"/>
      <c r="D173" s="622"/>
      <c r="E173" s="812"/>
      <c r="F173" s="821"/>
      <c r="G173" s="622"/>
      <c r="H173" s="807"/>
      <c r="I173" s="811"/>
      <c r="J173" s="779"/>
      <c r="K173" s="730"/>
      <c r="L173" s="730"/>
      <c r="M173" s="730"/>
      <c r="N173" s="618"/>
      <c r="O173" s="730"/>
      <c r="P173" s="780"/>
      <c r="Q173" s="730"/>
      <c r="R173" s="730"/>
      <c r="S173" s="730"/>
      <c r="T173" s="637"/>
      <c r="U173" s="693"/>
      <c r="V173" s="622"/>
      <c r="W173" s="249"/>
      <c r="X173" s="249"/>
      <c r="Y173" s="249"/>
      <c r="Z173" s="249"/>
      <c r="AA173" s="249"/>
      <c r="AB173" s="249"/>
      <c r="AC173" s="249"/>
      <c r="AD173" s="249"/>
      <c r="AE173" s="249"/>
      <c r="AF173" s="249"/>
      <c r="AG173" s="249"/>
      <c r="AH173" s="249"/>
      <c r="AI173" s="249"/>
      <c r="AJ173" s="249"/>
      <c r="AK173" s="249"/>
      <c r="AL173" s="249"/>
      <c r="AM173" s="249"/>
      <c r="AN173" s="811"/>
    </row>
    <row r="174" spans="1:40" s="765" customFormat="1" ht="12.75">
      <c r="A174" s="606"/>
      <c r="B174" s="855" t="s">
        <v>440</v>
      </c>
      <c r="C174" s="678"/>
      <c r="D174" s="679"/>
      <c r="E174" s="667"/>
      <c r="F174" s="821">
        <v>44199</v>
      </c>
      <c r="G174" s="622"/>
      <c r="H174" s="807"/>
      <c r="I174" s="811"/>
      <c r="J174" s="779"/>
      <c r="K174" s="730"/>
      <c r="L174" s="730"/>
      <c r="M174" s="730"/>
      <c r="N174" s="618"/>
      <c r="O174" s="730"/>
      <c r="P174" s="780"/>
      <c r="Q174" s="730"/>
      <c r="R174" s="730"/>
      <c r="S174" s="730"/>
      <c r="T174" s="637"/>
      <c r="U174" s="693"/>
      <c r="V174" s="622"/>
      <c r="W174" s="249"/>
      <c r="X174" s="249"/>
      <c r="Y174" s="249"/>
      <c r="Z174" s="249"/>
      <c r="AA174" s="249"/>
      <c r="AB174" s="249"/>
      <c r="AC174" s="249"/>
      <c r="AD174" s="249"/>
      <c r="AE174" s="249"/>
      <c r="AF174" s="249"/>
      <c r="AG174" s="249"/>
      <c r="AH174" s="249"/>
      <c r="AI174" s="249"/>
      <c r="AJ174" s="249"/>
      <c r="AK174" s="249"/>
      <c r="AL174" s="249"/>
      <c r="AM174" s="249"/>
      <c r="AN174" s="811"/>
    </row>
    <row r="175" spans="1:40" s="622" customFormat="1" ht="12.75">
      <c r="A175" s="606"/>
      <c r="B175" s="854" t="s">
        <v>712</v>
      </c>
      <c r="C175" s="787"/>
      <c r="D175" s="765"/>
      <c r="E175" s="646"/>
      <c r="F175" s="821">
        <v>44567</v>
      </c>
      <c r="H175" s="807"/>
      <c r="I175" s="811"/>
      <c r="J175" s="779"/>
      <c r="K175" s="730"/>
      <c r="L175" s="730"/>
      <c r="M175" s="730"/>
      <c r="N175" s="618" t="e">
        <f t="shared" si="10"/>
        <v>#DIV/0!</v>
      </c>
      <c r="O175" s="730"/>
      <c r="P175" s="780"/>
      <c r="Q175" s="730"/>
      <c r="R175" s="730"/>
      <c r="S175" s="730"/>
      <c r="T175" s="765"/>
      <c r="U175" s="693"/>
      <c r="W175" s="249"/>
      <c r="X175" s="249"/>
      <c r="Y175" s="249"/>
      <c r="Z175" s="249"/>
      <c r="AA175" s="249"/>
      <c r="AB175" s="249"/>
      <c r="AC175" s="249"/>
      <c r="AD175" s="249"/>
      <c r="AE175" s="249"/>
      <c r="AF175" s="249"/>
      <c r="AG175" s="249"/>
      <c r="AH175" s="249"/>
      <c r="AI175" s="249"/>
      <c r="AJ175" s="249"/>
      <c r="AK175" s="249"/>
      <c r="AL175" s="249"/>
      <c r="AM175" s="249"/>
      <c r="AN175" s="852"/>
    </row>
    <row r="176" spans="1:40" s="622" customFormat="1" ht="12.75">
      <c r="A176" s="606"/>
      <c r="B176" s="848" t="s">
        <v>714</v>
      </c>
      <c r="C176" s="787"/>
      <c r="D176" s="765"/>
      <c r="E176" s="646"/>
      <c r="F176" s="821">
        <v>44571</v>
      </c>
      <c r="H176" s="807"/>
      <c r="I176" s="811"/>
      <c r="J176" s="779"/>
      <c r="K176" s="730"/>
      <c r="L176" s="730"/>
      <c r="M176" s="730"/>
      <c r="N176" s="618" t="e">
        <f t="shared" si="10"/>
        <v>#DIV/0!</v>
      </c>
      <c r="O176" s="730"/>
      <c r="P176" s="780"/>
      <c r="Q176" s="730"/>
      <c r="R176" s="730"/>
      <c r="S176" s="730"/>
      <c r="T176" s="765"/>
      <c r="U176" s="693"/>
      <c r="W176" s="249"/>
      <c r="X176" s="249"/>
      <c r="Y176" s="249"/>
      <c r="Z176" s="249"/>
      <c r="AA176" s="249"/>
      <c r="AB176" s="249"/>
      <c r="AC176" s="249"/>
      <c r="AD176" s="249"/>
      <c r="AE176" s="249"/>
      <c r="AF176" s="249"/>
      <c r="AG176" s="249"/>
      <c r="AH176" s="249"/>
      <c r="AI176" s="249"/>
      <c r="AJ176" s="249"/>
      <c r="AK176" s="249"/>
      <c r="AL176" s="249"/>
      <c r="AM176" s="249"/>
      <c r="AN176" s="852"/>
    </row>
    <row r="177" spans="1:40" s="622" customFormat="1" ht="12.75">
      <c r="A177" s="606"/>
      <c r="B177" s="848" t="s">
        <v>715</v>
      </c>
      <c r="C177" s="787"/>
      <c r="E177" s="646"/>
      <c r="F177" s="836">
        <v>44571</v>
      </c>
      <c r="H177" s="845"/>
      <c r="I177" s="852"/>
      <c r="J177" s="847"/>
      <c r="K177" s="644"/>
      <c r="L177" s="644"/>
      <c r="M177" s="644"/>
      <c r="N177" s="618" t="e">
        <f t="shared" si="10"/>
        <v>#DIV/0!</v>
      </c>
      <c r="O177" s="644"/>
      <c r="P177" s="761"/>
      <c r="Q177" s="644"/>
      <c r="R177" s="644"/>
      <c r="S177" s="644"/>
      <c r="U177" s="653"/>
      <c r="W177" s="249"/>
      <c r="X177" s="249"/>
      <c r="Y177" s="249"/>
      <c r="Z177" s="249"/>
      <c r="AA177" s="249"/>
      <c r="AB177" s="249"/>
      <c r="AC177" s="249"/>
      <c r="AD177" s="249"/>
      <c r="AE177" s="249"/>
      <c r="AF177" s="249"/>
      <c r="AG177" s="249"/>
      <c r="AH177" s="249"/>
      <c r="AI177" s="249"/>
      <c r="AJ177" s="249"/>
      <c r="AK177" s="249"/>
      <c r="AL177" s="249"/>
      <c r="AM177" s="249"/>
      <c r="AN177" s="852"/>
    </row>
    <row r="178" spans="1:40" s="622" customFormat="1" ht="12.75">
      <c r="A178" s="606"/>
      <c r="B178" s="848" t="s">
        <v>716</v>
      </c>
      <c r="C178" s="787"/>
      <c r="E178" s="646"/>
      <c r="F178" s="836">
        <v>44575</v>
      </c>
      <c r="H178" s="845"/>
      <c r="I178" s="852"/>
      <c r="J178" s="847"/>
      <c r="K178" s="644"/>
      <c r="L178" s="644"/>
      <c r="M178" s="644"/>
      <c r="N178" s="618" t="e">
        <f t="shared" si="10"/>
        <v>#DIV/0!</v>
      </c>
      <c r="O178" s="644"/>
      <c r="P178" s="761"/>
      <c r="Q178" s="644"/>
      <c r="R178" s="644"/>
      <c r="S178" s="644"/>
      <c r="U178" s="653"/>
      <c r="W178" s="249"/>
      <c r="X178" s="249"/>
      <c r="Y178" s="249"/>
      <c r="Z178" s="249"/>
      <c r="AA178" s="249"/>
      <c r="AB178" s="249"/>
      <c r="AC178" s="249"/>
      <c r="AD178" s="249"/>
      <c r="AE178" s="249"/>
      <c r="AF178" s="249"/>
      <c r="AG178" s="249"/>
      <c r="AH178" s="249"/>
      <c r="AI178" s="249"/>
      <c r="AJ178" s="249"/>
      <c r="AK178" s="249"/>
      <c r="AL178" s="249"/>
      <c r="AM178" s="249"/>
      <c r="AN178" s="852"/>
    </row>
    <row r="179" spans="1:40" s="622" customFormat="1" ht="12.75">
      <c r="A179" s="606"/>
      <c r="B179" s="851" t="s">
        <v>717</v>
      </c>
      <c r="C179" s="787"/>
      <c r="E179" s="646"/>
      <c r="F179" s="836"/>
      <c r="H179" s="845"/>
      <c r="I179" s="852"/>
      <c r="J179" s="847"/>
      <c r="K179" s="644"/>
      <c r="L179" s="644"/>
      <c r="M179" s="644"/>
      <c r="N179" s="618"/>
      <c r="O179" s="644"/>
      <c r="P179" s="761"/>
      <c r="Q179" s="644"/>
      <c r="R179" s="644"/>
      <c r="S179" s="644"/>
      <c r="U179" s="653"/>
      <c r="W179" s="249"/>
      <c r="X179" s="249"/>
      <c r="Y179" s="249"/>
      <c r="Z179" s="249"/>
      <c r="AA179" s="249"/>
      <c r="AB179" s="249"/>
      <c r="AC179" s="249"/>
      <c r="AD179" s="249"/>
      <c r="AE179" s="249"/>
      <c r="AF179" s="249"/>
      <c r="AG179" s="249"/>
      <c r="AH179" s="249"/>
      <c r="AI179" s="249"/>
      <c r="AJ179" s="249"/>
      <c r="AK179" s="249"/>
      <c r="AL179" s="249"/>
      <c r="AM179" s="249"/>
      <c r="AN179" s="852"/>
    </row>
    <row r="180" spans="1:40" s="622" customFormat="1" ht="12.75">
      <c r="A180" s="606"/>
      <c r="B180" s="851" t="s">
        <v>718</v>
      </c>
      <c r="C180" s="787"/>
      <c r="E180" s="646"/>
      <c r="F180" s="836">
        <v>44213</v>
      </c>
      <c r="H180" s="845"/>
      <c r="I180" s="852"/>
      <c r="J180" s="847"/>
      <c r="K180" s="644"/>
      <c r="L180" s="644"/>
      <c r="M180" s="644"/>
      <c r="N180" s="618"/>
      <c r="O180" s="644"/>
      <c r="P180" s="761"/>
      <c r="Q180" s="644"/>
      <c r="R180" s="644"/>
      <c r="S180" s="644"/>
      <c r="U180" s="653"/>
      <c r="W180" s="249"/>
      <c r="X180" s="249"/>
      <c r="Y180" s="249"/>
      <c r="Z180" s="249"/>
      <c r="AA180" s="249"/>
      <c r="AB180" s="249"/>
      <c r="AC180" s="249"/>
      <c r="AD180" s="249"/>
      <c r="AE180" s="249"/>
      <c r="AF180" s="249"/>
      <c r="AG180" s="249"/>
      <c r="AH180" s="249"/>
      <c r="AI180" s="249"/>
      <c r="AJ180" s="249"/>
      <c r="AK180" s="249"/>
      <c r="AL180" s="249"/>
      <c r="AM180" s="249"/>
      <c r="AN180" s="852"/>
    </row>
    <row r="181" spans="1:40" s="622" customFormat="1" ht="12.75">
      <c r="A181" s="606"/>
      <c r="B181" s="851" t="s">
        <v>719</v>
      </c>
      <c r="C181" s="787"/>
      <c r="E181" s="646"/>
      <c r="F181" s="836"/>
      <c r="H181" s="845"/>
      <c r="I181" s="852"/>
      <c r="J181" s="847"/>
      <c r="K181" s="644"/>
      <c r="L181" s="644"/>
      <c r="M181" s="644"/>
      <c r="N181" s="618"/>
      <c r="O181" s="644"/>
      <c r="P181" s="761"/>
      <c r="Q181" s="644"/>
      <c r="R181" s="644"/>
      <c r="S181" s="644"/>
      <c r="U181" s="653"/>
      <c r="W181" s="249"/>
      <c r="X181" s="249"/>
      <c r="Y181" s="249"/>
      <c r="Z181" s="249"/>
      <c r="AA181" s="249"/>
      <c r="AB181" s="249"/>
      <c r="AC181" s="249"/>
      <c r="AD181" s="249"/>
      <c r="AE181" s="249"/>
      <c r="AF181" s="249"/>
      <c r="AG181" s="249"/>
      <c r="AH181" s="249"/>
      <c r="AI181" s="249"/>
      <c r="AJ181" s="249"/>
      <c r="AK181" s="249"/>
      <c r="AL181" s="249"/>
      <c r="AM181" s="249"/>
      <c r="AN181" s="852"/>
    </row>
    <row r="182" spans="1:40" s="622" customFormat="1" ht="12.75">
      <c r="A182" s="606"/>
      <c r="B182" s="851" t="s">
        <v>720</v>
      </c>
      <c r="C182" s="787"/>
      <c r="E182" s="646"/>
      <c r="F182" s="836">
        <v>44213</v>
      </c>
      <c r="H182" s="845"/>
      <c r="I182" s="852"/>
      <c r="J182" s="847"/>
      <c r="K182" s="644"/>
      <c r="L182" s="644"/>
      <c r="M182" s="644"/>
      <c r="N182" s="618"/>
      <c r="O182" s="644"/>
      <c r="P182" s="761"/>
      <c r="Q182" s="644"/>
      <c r="R182" s="644"/>
      <c r="S182" s="644"/>
      <c r="U182" s="653"/>
      <c r="W182" s="249"/>
      <c r="X182" s="249"/>
      <c r="Y182" s="249"/>
      <c r="Z182" s="249"/>
      <c r="AA182" s="249"/>
      <c r="AB182" s="249"/>
      <c r="AC182" s="249"/>
      <c r="AD182" s="249"/>
      <c r="AE182" s="249"/>
      <c r="AF182" s="249"/>
      <c r="AG182" s="249"/>
      <c r="AH182" s="249"/>
      <c r="AI182" s="249"/>
      <c r="AJ182" s="249"/>
      <c r="AK182" s="249"/>
      <c r="AL182" s="249"/>
      <c r="AM182" s="249"/>
      <c r="AN182" s="852"/>
    </row>
    <row r="183" spans="1:40" s="622" customFormat="1" ht="12.75">
      <c r="A183" s="606"/>
      <c r="B183" s="850" t="s">
        <v>487</v>
      </c>
      <c r="C183" s="787"/>
      <c r="E183" s="646"/>
      <c r="F183" s="836">
        <v>44213</v>
      </c>
      <c r="H183" s="845"/>
      <c r="I183" s="852"/>
      <c r="J183" s="847"/>
      <c r="K183" s="644"/>
      <c r="L183" s="644"/>
      <c r="M183" s="644"/>
      <c r="N183" s="618"/>
      <c r="O183" s="644"/>
      <c r="P183" s="761"/>
      <c r="Q183" s="644"/>
      <c r="R183" s="644"/>
      <c r="S183" s="644"/>
      <c r="U183" s="653"/>
      <c r="W183" s="249"/>
      <c r="X183" s="249"/>
      <c r="Y183" s="249"/>
      <c r="Z183" s="249"/>
      <c r="AA183" s="249"/>
      <c r="AB183" s="249"/>
      <c r="AC183" s="249"/>
      <c r="AD183" s="249"/>
      <c r="AE183" s="249"/>
      <c r="AF183" s="249"/>
      <c r="AG183" s="249"/>
      <c r="AH183" s="249"/>
      <c r="AI183" s="249"/>
      <c r="AJ183" s="249"/>
      <c r="AK183" s="249"/>
      <c r="AL183" s="249"/>
      <c r="AM183" s="249"/>
      <c r="AN183" s="852"/>
    </row>
    <row r="184" spans="1:40" s="645" customFormat="1" ht="12.75">
      <c r="A184" s="606"/>
      <c r="B184" s="854" t="s">
        <v>721</v>
      </c>
      <c r="C184" s="787"/>
      <c r="D184" s="622"/>
      <c r="E184" s="646"/>
      <c r="F184" s="836">
        <v>44582</v>
      </c>
      <c r="G184" s="622"/>
      <c r="H184" s="845"/>
      <c r="I184" s="852"/>
      <c r="J184" s="847"/>
      <c r="K184" s="644"/>
      <c r="L184" s="644"/>
      <c r="M184" s="644"/>
      <c r="N184" s="618" t="e">
        <f t="shared" ref="N184:N221" si="11">K184/J184</f>
        <v>#DIV/0!</v>
      </c>
      <c r="O184" s="644"/>
      <c r="P184" s="761"/>
      <c r="Q184" s="644"/>
      <c r="R184" s="644"/>
      <c r="S184" s="644"/>
      <c r="T184" s="622"/>
      <c r="U184" s="653"/>
      <c r="V184" s="622"/>
      <c r="W184" s="249"/>
      <c r="X184" s="249"/>
      <c r="Y184" s="249"/>
      <c r="Z184" s="249"/>
      <c r="AA184" s="249"/>
      <c r="AB184" s="249"/>
      <c r="AC184" s="249"/>
      <c r="AD184" s="249"/>
      <c r="AE184" s="249"/>
      <c r="AF184" s="249"/>
      <c r="AG184" s="249"/>
      <c r="AH184" s="249"/>
      <c r="AI184" s="249"/>
      <c r="AJ184" s="249"/>
      <c r="AK184" s="249"/>
      <c r="AL184" s="249"/>
      <c r="AM184" s="249"/>
    </row>
    <row r="185" spans="1:40" s="249" customFormat="1" ht="12.75">
      <c r="A185" s="606"/>
      <c r="B185" s="854" t="s">
        <v>722</v>
      </c>
      <c r="C185" s="787"/>
      <c r="D185" s="765"/>
      <c r="E185" s="667"/>
      <c r="F185" s="821">
        <v>44582</v>
      </c>
      <c r="G185" s="765"/>
      <c r="H185" s="807"/>
      <c r="I185" s="811"/>
      <c r="J185" s="779"/>
      <c r="K185" s="730"/>
      <c r="L185" s="730"/>
      <c r="M185" s="730"/>
      <c r="N185" s="769" t="e">
        <f t="shared" si="11"/>
        <v>#DIV/0!</v>
      </c>
      <c r="O185" s="730"/>
      <c r="P185" s="780"/>
      <c r="Q185" s="730"/>
      <c r="R185" s="730"/>
      <c r="S185" s="730"/>
      <c r="T185" s="765"/>
      <c r="U185" s="693"/>
      <c r="V185" s="765"/>
    </row>
    <row r="186" spans="1:40" s="249" customFormat="1" ht="12.75">
      <c r="A186" s="1010"/>
      <c r="B186" s="1011" t="s">
        <v>723</v>
      </c>
      <c r="C186" s="1012"/>
      <c r="D186" s="1012"/>
      <c r="E186" s="1013"/>
      <c r="F186" s="1014"/>
      <c r="G186" s="1012"/>
      <c r="H186" s="1015"/>
      <c r="I186" s="1012"/>
      <c r="J186" s="1012"/>
      <c r="K186" s="1012"/>
      <c r="L186" s="1012"/>
      <c r="M186" s="1012"/>
      <c r="N186" s="1016"/>
      <c r="O186" s="1012"/>
      <c r="P186" s="1017"/>
      <c r="Q186" s="1012"/>
      <c r="R186" s="1012"/>
      <c r="S186" s="1012"/>
      <c r="T186" s="1012"/>
      <c r="U186" s="1012"/>
      <c r="V186" s="1018"/>
    </row>
    <row r="187" spans="1:40" s="249" customFormat="1" ht="12.75">
      <c r="A187" s="606"/>
      <c r="B187" s="607" t="s">
        <v>399</v>
      </c>
      <c r="C187" s="678"/>
      <c r="D187" s="609"/>
      <c r="E187" s="610"/>
      <c r="F187" s="833"/>
      <c r="G187" s="609"/>
      <c r="H187" s="750"/>
      <c r="I187" s="707"/>
      <c r="J187" s="616"/>
      <c r="K187" s="617"/>
      <c r="L187" s="617"/>
      <c r="M187" s="617"/>
      <c r="N187" s="655"/>
      <c r="O187" s="617"/>
      <c r="P187" s="844"/>
      <c r="Q187" s="617"/>
      <c r="R187" s="617"/>
      <c r="S187" s="617"/>
      <c r="T187" s="609"/>
      <c r="U187" s="621"/>
      <c r="V187" s="609"/>
    </row>
    <row r="188" spans="1:40" s="249" customFormat="1" ht="12.75">
      <c r="A188" s="606"/>
      <c r="B188" s="607" t="s">
        <v>724</v>
      </c>
      <c r="C188" s="787"/>
      <c r="D188" s="622"/>
      <c r="E188" s="646"/>
      <c r="F188" s="836">
        <v>44600</v>
      </c>
      <c r="G188" s="622"/>
      <c r="H188" s="845"/>
      <c r="I188" s="852"/>
      <c r="J188" s="847"/>
      <c r="K188" s="644"/>
      <c r="L188" s="644"/>
      <c r="M188" s="644"/>
      <c r="N188" s="618"/>
      <c r="O188" s="644"/>
      <c r="P188" s="761"/>
      <c r="Q188" s="644"/>
      <c r="R188" s="644"/>
      <c r="S188" s="644"/>
      <c r="T188" s="622"/>
      <c r="U188" s="653"/>
      <c r="V188" s="622"/>
    </row>
    <row r="189" spans="1:40" s="249" customFormat="1" ht="12.75">
      <c r="A189" s="606"/>
      <c r="B189" s="607" t="s">
        <v>725</v>
      </c>
      <c r="C189" s="787"/>
      <c r="D189" s="622"/>
      <c r="E189" s="646"/>
      <c r="F189" s="836"/>
      <c r="G189" s="622"/>
      <c r="H189" s="845"/>
      <c r="I189" s="852"/>
      <c r="J189" s="847"/>
      <c r="K189" s="644"/>
      <c r="L189" s="644"/>
      <c r="M189" s="644"/>
      <c r="N189" s="618"/>
      <c r="O189" s="644"/>
      <c r="P189" s="761"/>
      <c r="Q189" s="644"/>
      <c r="R189" s="644"/>
      <c r="S189" s="644"/>
      <c r="T189" s="622"/>
      <c r="U189" s="653"/>
      <c r="V189" s="622"/>
    </row>
    <row r="190" spans="1:40" s="249" customFormat="1" ht="12.75">
      <c r="A190" s="606"/>
      <c r="B190" s="607" t="s">
        <v>726</v>
      </c>
      <c r="C190" s="787"/>
      <c r="D190" s="622"/>
      <c r="E190" s="646"/>
      <c r="F190" s="836"/>
      <c r="G190" s="622"/>
      <c r="H190" s="845"/>
      <c r="I190" s="852"/>
      <c r="J190" s="847"/>
      <c r="K190" s="644"/>
      <c r="L190" s="644"/>
      <c r="M190" s="644"/>
      <c r="N190" s="618"/>
      <c r="O190" s="644"/>
      <c r="P190" s="761"/>
      <c r="Q190" s="644"/>
      <c r="R190" s="644"/>
      <c r="S190" s="644"/>
      <c r="T190" s="622"/>
      <c r="U190" s="653"/>
      <c r="V190" s="622"/>
    </row>
    <row r="191" spans="1:40" s="249" customFormat="1" ht="12.75">
      <c r="A191" s="606"/>
      <c r="B191" s="848" t="s">
        <v>727</v>
      </c>
      <c r="C191" s="787"/>
      <c r="D191" s="622"/>
      <c r="E191" s="646"/>
      <c r="F191" s="836">
        <v>44595</v>
      </c>
      <c r="G191" s="622"/>
      <c r="H191" s="845"/>
      <c r="I191" s="852"/>
      <c r="J191" s="847"/>
      <c r="K191" s="644"/>
      <c r="L191" s="644"/>
      <c r="M191" s="644"/>
      <c r="N191" s="618" t="e">
        <f t="shared" si="11"/>
        <v>#DIV/0!</v>
      </c>
      <c r="O191" s="644"/>
      <c r="P191" s="761"/>
      <c r="Q191" s="644"/>
      <c r="R191" s="644"/>
      <c r="S191" s="644"/>
      <c r="T191" s="622"/>
      <c r="U191" s="653"/>
      <c r="V191" s="622"/>
    </row>
    <row r="192" spans="1:40" s="249" customFormat="1" ht="12.75">
      <c r="A192" s="606"/>
      <c r="B192" s="848" t="s">
        <v>728</v>
      </c>
      <c r="C192" s="787"/>
      <c r="D192" s="622"/>
      <c r="E192" s="646"/>
      <c r="F192" s="836">
        <v>44610</v>
      </c>
      <c r="G192" s="843"/>
      <c r="H192" s="845"/>
      <c r="I192" s="846"/>
      <c r="J192" s="847"/>
      <c r="K192" s="644"/>
      <c r="L192" s="644"/>
      <c r="M192" s="644"/>
      <c r="N192" s="618" t="e">
        <f t="shared" si="11"/>
        <v>#DIV/0!</v>
      </c>
      <c r="O192" s="644"/>
      <c r="P192" s="761"/>
      <c r="Q192" s="644"/>
      <c r="R192" s="644"/>
      <c r="S192" s="644"/>
      <c r="T192" s="622"/>
      <c r="U192" s="653"/>
      <c r="V192" s="622"/>
    </row>
    <row r="193" spans="1:39" s="249" customFormat="1" ht="12.75">
      <c r="A193" s="606"/>
      <c r="B193" s="848" t="s">
        <v>307</v>
      </c>
      <c r="C193" s="787"/>
      <c r="D193" s="622"/>
      <c r="E193" s="646"/>
      <c r="F193" s="836">
        <v>44614</v>
      </c>
      <c r="G193" s="843"/>
      <c r="H193" s="845"/>
      <c r="I193" s="846"/>
      <c r="J193" s="847"/>
      <c r="K193" s="644"/>
      <c r="L193" s="644"/>
      <c r="M193" s="644"/>
      <c r="N193" s="618" t="e">
        <f t="shared" si="11"/>
        <v>#DIV/0!</v>
      </c>
      <c r="O193" s="644"/>
      <c r="P193" s="761"/>
      <c r="Q193" s="644"/>
      <c r="R193" s="644"/>
      <c r="S193" s="644"/>
      <c r="T193" s="622"/>
      <c r="U193" s="653"/>
      <c r="V193" s="622"/>
    </row>
    <row r="194" spans="1:39" s="249" customFormat="1" ht="12.75">
      <c r="A194" s="606"/>
      <c r="B194" s="854" t="s">
        <v>729</v>
      </c>
      <c r="C194" s="647"/>
      <c r="D194" s="622"/>
      <c r="E194" s="856"/>
      <c r="F194" s="836">
        <v>44617</v>
      </c>
      <c r="G194" s="843"/>
      <c r="H194" s="845"/>
      <c r="I194" s="846"/>
      <c r="J194" s="857"/>
      <c r="K194" s="644"/>
      <c r="L194" s="644"/>
      <c r="M194" s="644"/>
      <c r="N194" s="618" t="e">
        <f t="shared" si="11"/>
        <v>#DIV/0!</v>
      </c>
      <c r="O194" s="644"/>
      <c r="P194" s="761"/>
      <c r="Q194" s="644"/>
      <c r="R194" s="644"/>
      <c r="S194" s="644"/>
      <c r="T194" s="622"/>
      <c r="U194" s="653"/>
      <c r="V194" s="622"/>
    </row>
    <row r="195" spans="1:39" s="645" customFormat="1" ht="12.75">
      <c r="A195" s="249"/>
      <c r="B195" s="760" t="s">
        <v>730</v>
      </c>
      <c r="C195" s="661"/>
      <c r="D195" s="622"/>
      <c r="E195" s="812"/>
      <c r="F195" s="836"/>
      <c r="G195" s="843"/>
      <c r="H195" s="845"/>
      <c r="I195" s="846"/>
      <c r="J195" s="857"/>
      <c r="K195" s="644"/>
      <c r="L195" s="644"/>
      <c r="M195" s="644"/>
      <c r="N195" s="618"/>
      <c r="O195" s="644"/>
      <c r="P195" s="761"/>
      <c r="Q195" s="644"/>
      <c r="R195" s="644"/>
      <c r="S195" s="644"/>
      <c r="T195" s="622"/>
      <c r="U195" s="653"/>
      <c r="V195" s="622"/>
      <c r="W195" s="249"/>
      <c r="X195" s="249"/>
      <c r="Y195" s="249"/>
      <c r="Z195" s="249"/>
      <c r="AA195" s="249"/>
      <c r="AB195" s="249"/>
      <c r="AC195" s="249"/>
      <c r="AD195" s="249"/>
      <c r="AE195" s="249"/>
      <c r="AF195" s="249"/>
      <c r="AG195" s="249"/>
      <c r="AH195" s="249"/>
      <c r="AI195" s="249"/>
      <c r="AJ195" s="249"/>
      <c r="AK195" s="249"/>
      <c r="AL195" s="249"/>
      <c r="AM195" s="249"/>
    </row>
    <row r="196" spans="1:39" s="249" customFormat="1" ht="12.75">
      <c r="B196" s="853" t="s">
        <v>731</v>
      </c>
      <c r="C196" s="787"/>
      <c r="D196" s="765"/>
      <c r="E196" s="812"/>
      <c r="F196" s="821"/>
      <c r="G196" s="827"/>
      <c r="H196" s="807"/>
      <c r="I196" s="849"/>
      <c r="J196" s="998"/>
      <c r="K196" s="730"/>
      <c r="L196" s="730"/>
      <c r="M196" s="730"/>
      <c r="N196" s="769"/>
      <c r="O196" s="730"/>
      <c r="P196" s="780"/>
      <c r="Q196" s="730"/>
      <c r="R196" s="730"/>
      <c r="S196" s="730"/>
      <c r="T196" s="765"/>
      <c r="U196" s="693"/>
      <c r="V196" s="765"/>
    </row>
    <row r="197" spans="1:39" s="249" customFormat="1" ht="12.75">
      <c r="A197" s="1010"/>
      <c r="B197" s="1011" t="s">
        <v>732</v>
      </c>
      <c r="C197" s="1012"/>
      <c r="D197" s="1012"/>
      <c r="E197" s="1013"/>
      <c r="F197" s="1014"/>
      <c r="G197" s="1012"/>
      <c r="H197" s="1015"/>
      <c r="I197" s="1012"/>
      <c r="J197" s="1012"/>
      <c r="K197" s="1012"/>
      <c r="L197" s="1012"/>
      <c r="M197" s="1012"/>
      <c r="N197" s="1012"/>
      <c r="O197" s="1012"/>
      <c r="P197" s="1017"/>
      <c r="Q197" s="1012"/>
      <c r="R197" s="1012"/>
      <c r="S197" s="1012"/>
      <c r="T197" s="1012"/>
      <c r="U197" s="1012"/>
      <c r="V197" s="1018"/>
    </row>
    <row r="198" spans="1:39" s="645" customFormat="1" ht="12.75">
      <c r="A198" s="606"/>
      <c r="B198" s="657" t="s">
        <v>733</v>
      </c>
      <c r="C198" s="627"/>
      <c r="D198" s="627"/>
      <c r="E198" s="610"/>
      <c r="F198" s="1020">
        <v>44639</v>
      </c>
      <c r="G198" s="1021"/>
      <c r="H198" s="750"/>
      <c r="I198" s="1022"/>
      <c r="J198" s="1023"/>
      <c r="K198" s="658"/>
      <c r="L198" s="658"/>
      <c r="M198" s="658"/>
      <c r="N198" s="655" t="e">
        <f t="shared" si="11"/>
        <v>#DIV/0!</v>
      </c>
      <c r="O198" s="658"/>
      <c r="P198" s="1024"/>
      <c r="Q198" s="658"/>
      <c r="R198" s="658"/>
      <c r="S198" s="658"/>
      <c r="T198" s="627"/>
      <c r="U198" s="1025"/>
      <c r="V198" s="609"/>
      <c r="W198" s="249"/>
      <c r="X198" s="249"/>
      <c r="Y198" s="249"/>
      <c r="Z198" s="249"/>
      <c r="AA198" s="249"/>
      <c r="AB198" s="249"/>
      <c r="AC198" s="249"/>
      <c r="AD198" s="249"/>
      <c r="AE198" s="249"/>
      <c r="AF198" s="249"/>
      <c r="AG198" s="249"/>
      <c r="AH198" s="249"/>
      <c r="AI198" s="249"/>
      <c r="AJ198" s="249"/>
      <c r="AK198" s="249"/>
      <c r="AL198" s="249"/>
      <c r="AM198" s="249"/>
    </row>
    <row r="199" spans="1:39" s="645" customFormat="1" ht="12.75">
      <c r="A199" s="606" t="s">
        <v>381</v>
      </c>
      <c r="B199" s="848" t="s">
        <v>734</v>
      </c>
      <c r="C199" s="647"/>
      <c r="D199" s="647"/>
      <c r="E199" s="646"/>
      <c r="F199" s="858"/>
      <c r="G199" s="843"/>
      <c r="H199" s="845"/>
      <c r="I199" s="846"/>
      <c r="J199" s="859"/>
      <c r="K199" s="800"/>
      <c r="L199" s="800"/>
      <c r="M199" s="800"/>
      <c r="N199" s="618"/>
      <c r="O199" s="800"/>
      <c r="P199" s="860"/>
      <c r="Q199" s="800"/>
      <c r="R199" s="800"/>
      <c r="S199" s="800"/>
      <c r="T199" s="647"/>
      <c r="U199" s="861"/>
      <c r="V199" s="622"/>
      <c r="W199" s="249"/>
      <c r="X199" s="249"/>
      <c r="Y199" s="249"/>
      <c r="Z199" s="249"/>
      <c r="AA199" s="249"/>
      <c r="AB199" s="249"/>
      <c r="AC199" s="249"/>
      <c r="AD199" s="249"/>
      <c r="AE199" s="249"/>
      <c r="AF199" s="249"/>
      <c r="AG199" s="249"/>
      <c r="AH199" s="249"/>
      <c r="AI199" s="249"/>
      <c r="AJ199" s="249"/>
      <c r="AK199" s="249"/>
      <c r="AL199" s="249"/>
      <c r="AM199" s="249"/>
    </row>
    <row r="200" spans="1:39" s="249" customFormat="1" ht="12.75">
      <c r="A200" s="606"/>
      <c r="B200" s="787" t="s">
        <v>735</v>
      </c>
      <c r="C200" s="764"/>
      <c r="D200" s="764"/>
      <c r="E200" s="1026"/>
      <c r="F200" s="1027">
        <v>44646</v>
      </c>
      <c r="G200" s="827"/>
      <c r="H200" s="807"/>
      <c r="I200" s="849"/>
      <c r="J200" s="805"/>
      <c r="K200" s="798"/>
      <c r="L200" s="798"/>
      <c r="M200" s="798"/>
      <c r="N200" s="769" t="e">
        <f t="shared" si="11"/>
        <v>#DIV/0!</v>
      </c>
      <c r="O200" s="798"/>
      <c r="P200" s="1028"/>
      <c r="Q200" s="798"/>
      <c r="R200" s="798"/>
      <c r="S200" s="798"/>
      <c r="T200" s="764"/>
      <c r="U200" s="1029"/>
      <c r="V200" s="765"/>
    </row>
    <row r="201" spans="1:39" s="249" customFormat="1" ht="12.75">
      <c r="A201" s="1057"/>
      <c r="B201" s="1058" t="s">
        <v>736</v>
      </c>
      <c r="C201" s="1056"/>
      <c r="D201" s="1056"/>
      <c r="E201" s="1059"/>
      <c r="F201" s="1060"/>
      <c r="G201" s="1056"/>
      <c r="H201" s="1061"/>
      <c r="I201" s="1056"/>
      <c r="J201" s="1056"/>
      <c r="K201" s="1056"/>
      <c r="L201" s="1056"/>
      <c r="M201" s="1056"/>
      <c r="N201" s="1056"/>
      <c r="O201" s="1056"/>
      <c r="P201" s="1063"/>
      <c r="Q201" s="1056"/>
      <c r="R201" s="1056"/>
      <c r="S201" s="1056"/>
      <c r="T201" s="1056"/>
      <c r="U201" s="1056"/>
      <c r="V201" s="1064"/>
    </row>
    <row r="202" spans="1:39" s="249" customFormat="1" ht="12.75">
      <c r="A202" s="622"/>
      <c r="B202" s="760" t="s">
        <v>737</v>
      </c>
      <c r="C202" s="647"/>
      <c r="D202" s="647"/>
      <c r="E202" s="862"/>
      <c r="F202" s="1069"/>
      <c r="G202" s="843"/>
      <c r="H202" s="749"/>
      <c r="I202" s="843"/>
      <c r="J202" s="800"/>
      <c r="K202" s="800"/>
      <c r="L202" s="800"/>
      <c r="M202" s="800"/>
      <c r="N202" s="672"/>
      <c r="O202" s="292"/>
      <c r="P202" s="564"/>
      <c r="Q202" s="800"/>
      <c r="R202" s="800"/>
      <c r="S202" s="800"/>
      <c r="T202" s="647"/>
      <c r="U202" s="647"/>
      <c r="V202" s="622"/>
    </row>
    <row r="203" spans="1:39" s="249" customFormat="1" ht="12.75">
      <c r="A203" s="622"/>
      <c r="B203" s="760" t="s">
        <v>738</v>
      </c>
      <c r="C203" s="647"/>
      <c r="D203" s="647"/>
      <c r="E203" s="862"/>
      <c r="F203" s="1069"/>
      <c r="G203" s="843"/>
      <c r="H203" s="749"/>
      <c r="I203" s="843"/>
      <c r="J203" s="800"/>
      <c r="K203" s="800"/>
      <c r="L203" s="800"/>
      <c r="M203" s="800"/>
      <c r="N203" s="672"/>
      <c r="O203" s="292"/>
      <c r="P203" s="564"/>
      <c r="Q203" s="800"/>
      <c r="R203" s="800"/>
      <c r="S203" s="800"/>
      <c r="T203" s="647"/>
      <c r="U203" s="647"/>
      <c r="V203" s="622"/>
    </row>
    <row r="204" spans="1:39" s="249" customFormat="1" ht="12.75">
      <c r="A204" s="622"/>
      <c r="B204" s="647" t="s">
        <v>739</v>
      </c>
      <c r="C204" s="647"/>
      <c r="D204" s="647"/>
      <c r="E204" s="862"/>
      <c r="F204" s="1069"/>
      <c r="G204" s="843"/>
      <c r="H204" s="749"/>
      <c r="I204" s="843"/>
      <c r="J204" s="800"/>
      <c r="K204" s="800"/>
      <c r="L204" s="800"/>
      <c r="M204" s="800"/>
      <c r="N204" s="672" t="e">
        <f t="shared" si="11"/>
        <v>#DIV/0!</v>
      </c>
      <c r="O204" s="800"/>
      <c r="P204" s="860"/>
      <c r="Q204" s="800"/>
      <c r="R204" s="800"/>
      <c r="S204" s="800"/>
      <c r="T204" s="647"/>
      <c r="U204" s="647"/>
      <c r="V204" s="622"/>
    </row>
    <row r="205" spans="1:39" s="249" customFormat="1" ht="12.75">
      <c r="A205" s="622"/>
      <c r="B205" s="1070" t="s">
        <v>740</v>
      </c>
      <c r="C205" s="647"/>
      <c r="D205" s="647"/>
      <c r="E205" s="862"/>
      <c r="F205" s="1069"/>
      <c r="G205" s="843"/>
      <c r="H205" s="749"/>
      <c r="I205" s="843"/>
      <c r="J205" s="800"/>
      <c r="K205" s="800"/>
      <c r="L205" s="800"/>
      <c r="M205" s="800"/>
      <c r="N205" s="672" t="e">
        <f t="shared" si="11"/>
        <v>#DIV/0!</v>
      </c>
      <c r="O205" s="800"/>
      <c r="P205" s="860"/>
      <c r="Q205" s="800"/>
      <c r="R205" s="800"/>
      <c r="S205" s="800"/>
      <c r="T205" s="647"/>
      <c r="U205" s="647"/>
      <c r="V205" s="622"/>
    </row>
    <row r="206" spans="1:39" s="249" customFormat="1" ht="12.75">
      <c r="A206" s="622"/>
      <c r="B206" s="1070" t="s">
        <v>741</v>
      </c>
      <c r="C206" s="647"/>
      <c r="D206" s="647"/>
      <c r="E206" s="862"/>
      <c r="F206" s="1069"/>
      <c r="G206" s="843"/>
      <c r="H206" s="749"/>
      <c r="I206" s="843"/>
      <c r="J206" s="800"/>
      <c r="K206" s="800"/>
      <c r="L206" s="800"/>
      <c r="M206" s="800"/>
      <c r="N206" s="672" t="e">
        <f t="shared" si="11"/>
        <v>#DIV/0!</v>
      </c>
      <c r="O206" s="800"/>
      <c r="P206" s="860"/>
      <c r="Q206" s="800"/>
      <c r="R206" s="800"/>
      <c r="S206" s="800"/>
      <c r="T206" s="647"/>
      <c r="U206" s="647"/>
      <c r="V206" s="622"/>
    </row>
    <row r="207" spans="1:39" s="249" customFormat="1" ht="12.75">
      <c r="A207" s="622"/>
      <c r="B207" s="1070" t="s">
        <v>742</v>
      </c>
      <c r="C207" s="647"/>
      <c r="D207" s="647"/>
      <c r="E207" s="862"/>
      <c r="F207" s="1069"/>
      <c r="G207" s="843"/>
      <c r="H207" s="749"/>
      <c r="I207" s="843"/>
      <c r="J207" s="800"/>
      <c r="K207" s="800"/>
      <c r="L207" s="800"/>
      <c r="M207" s="800"/>
      <c r="N207" s="672" t="e">
        <f t="shared" si="11"/>
        <v>#DIV/0!</v>
      </c>
      <c r="O207" s="800"/>
      <c r="P207" s="860"/>
      <c r="Q207" s="800"/>
      <c r="R207" s="800"/>
      <c r="S207" s="800"/>
      <c r="T207" s="647"/>
      <c r="U207" s="647"/>
      <c r="V207" s="622"/>
    </row>
    <row r="208" spans="1:39" s="645" customFormat="1" ht="12.75">
      <c r="A208" s="622"/>
      <c r="B208" s="1070" t="s">
        <v>743</v>
      </c>
      <c r="C208" s="647"/>
      <c r="D208" s="647"/>
      <c r="E208" s="862"/>
      <c r="F208" s="1069"/>
      <c r="G208" s="843"/>
      <c r="H208" s="749"/>
      <c r="I208" s="843"/>
      <c r="J208" s="800"/>
      <c r="K208" s="800"/>
      <c r="L208" s="800"/>
      <c r="M208" s="800"/>
      <c r="N208" s="672" t="e">
        <f t="shared" si="11"/>
        <v>#DIV/0!</v>
      </c>
      <c r="O208" s="800"/>
      <c r="P208" s="860"/>
      <c r="Q208" s="800"/>
      <c r="R208" s="800"/>
      <c r="S208" s="800"/>
      <c r="T208" s="647"/>
      <c r="U208" s="647"/>
      <c r="V208" s="622"/>
      <c r="W208" s="249"/>
      <c r="X208" s="249"/>
      <c r="Y208" s="249"/>
      <c r="Z208" s="249"/>
      <c r="AA208" s="249"/>
      <c r="AB208" s="249"/>
      <c r="AC208" s="249"/>
      <c r="AD208" s="249"/>
      <c r="AE208" s="249"/>
      <c r="AF208" s="249"/>
      <c r="AG208" s="249"/>
      <c r="AH208" s="249"/>
      <c r="AI208" s="249"/>
      <c r="AJ208" s="249"/>
      <c r="AK208" s="249"/>
      <c r="AL208" s="249"/>
      <c r="AM208" s="249"/>
    </row>
    <row r="209" spans="1:39" s="249" customFormat="1" ht="12.75">
      <c r="A209" s="622"/>
      <c r="B209" s="1070" t="s">
        <v>744</v>
      </c>
      <c r="C209" s="647"/>
      <c r="D209" s="647"/>
      <c r="E209" s="862"/>
      <c r="F209" s="1069"/>
      <c r="G209" s="843"/>
      <c r="H209" s="749"/>
      <c r="I209" s="843"/>
      <c r="J209" s="800"/>
      <c r="K209" s="800"/>
      <c r="L209" s="800"/>
      <c r="M209" s="800"/>
      <c r="N209" s="672" t="e">
        <f t="shared" si="11"/>
        <v>#DIV/0!</v>
      </c>
      <c r="O209" s="800"/>
      <c r="P209" s="860"/>
      <c r="Q209" s="800"/>
      <c r="R209" s="800"/>
      <c r="S209" s="800"/>
      <c r="T209" s="647"/>
      <c r="U209" s="647"/>
      <c r="V209" s="622"/>
    </row>
    <row r="210" spans="1:39" s="249" customFormat="1" ht="12.75">
      <c r="A210" s="1071"/>
      <c r="B210" s="1001" t="s">
        <v>745</v>
      </c>
      <c r="C210" s="645"/>
      <c r="D210" s="645"/>
      <c r="E210" s="1002"/>
      <c r="F210" s="1003"/>
      <c r="G210" s="645"/>
      <c r="H210" s="1004"/>
      <c r="I210" s="645"/>
      <c r="J210" s="645"/>
      <c r="K210" s="645"/>
      <c r="L210" s="645"/>
      <c r="M210" s="645"/>
      <c r="N210" s="1030" t="e">
        <f t="shared" si="11"/>
        <v>#DIV/0!</v>
      </c>
      <c r="O210" s="645"/>
      <c r="P210" s="1005"/>
      <c r="Q210" s="645"/>
      <c r="R210" s="645"/>
      <c r="S210" s="645"/>
      <c r="T210" s="645"/>
      <c r="U210" s="645"/>
      <c r="V210" s="1072"/>
    </row>
    <row r="211" spans="1:39" s="249" customFormat="1" ht="12.75">
      <c r="A211" s="622"/>
      <c r="B211" s="1070" t="s">
        <v>746</v>
      </c>
      <c r="C211" s="647"/>
      <c r="D211" s="647"/>
      <c r="E211" s="862"/>
      <c r="F211" s="1069"/>
      <c r="G211" s="843"/>
      <c r="H211" s="749"/>
      <c r="I211" s="843"/>
      <c r="J211" s="800"/>
      <c r="K211" s="800"/>
      <c r="L211" s="800"/>
      <c r="M211" s="800"/>
      <c r="N211" s="672" t="e">
        <f t="shared" si="11"/>
        <v>#DIV/0!</v>
      </c>
      <c r="O211" s="800"/>
      <c r="P211" s="860"/>
      <c r="Q211" s="800"/>
      <c r="R211" s="800"/>
      <c r="S211" s="800"/>
      <c r="T211" s="647"/>
      <c r="U211" s="647"/>
      <c r="V211" s="622"/>
    </row>
    <row r="212" spans="1:39" s="249" customFormat="1" ht="12.75">
      <c r="A212" s="622"/>
      <c r="B212" s="1070" t="s">
        <v>747</v>
      </c>
      <c r="C212" s="647"/>
      <c r="D212" s="647"/>
      <c r="E212" s="862"/>
      <c r="F212" s="1069"/>
      <c r="G212" s="843"/>
      <c r="H212" s="749"/>
      <c r="I212" s="843"/>
      <c r="J212" s="800"/>
      <c r="K212" s="800"/>
      <c r="L212" s="800"/>
      <c r="M212" s="800"/>
      <c r="N212" s="672" t="e">
        <f t="shared" si="11"/>
        <v>#DIV/0!</v>
      </c>
      <c r="O212" s="800"/>
      <c r="P212" s="860"/>
      <c r="Q212" s="800"/>
      <c r="R212" s="800"/>
      <c r="S212" s="800"/>
      <c r="T212" s="647"/>
      <c r="U212" s="647"/>
      <c r="V212" s="622"/>
    </row>
    <row r="213" spans="1:39" s="249" customFormat="1" ht="12.75">
      <c r="A213" s="622"/>
      <c r="B213" s="1070" t="s">
        <v>339</v>
      </c>
      <c r="C213" s="647"/>
      <c r="D213" s="647"/>
      <c r="E213" s="862"/>
      <c r="F213" s="1069"/>
      <c r="G213" s="843"/>
      <c r="H213" s="749"/>
      <c r="I213" s="843"/>
      <c r="J213" s="800"/>
      <c r="K213" s="800"/>
      <c r="L213" s="800"/>
      <c r="M213" s="800"/>
      <c r="N213" s="672" t="e">
        <f t="shared" si="11"/>
        <v>#DIV/0!</v>
      </c>
      <c r="O213" s="800"/>
      <c r="P213" s="860"/>
      <c r="Q213" s="800"/>
      <c r="R213" s="800"/>
      <c r="S213" s="800"/>
      <c r="T213" s="647"/>
      <c r="U213" s="647"/>
      <c r="V213" s="622"/>
    </row>
    <row r="214" spans="1:39" s="249" customFormat="1" ht="12.75">
      <c r="A214" s="622"/>
      <c r="B214" s="1070" t="s">
        <v>329</v>
      </c>
      <c r="C214" s="647"/>
      <c r="D214" s="647"/>
      <c r="E214" s="862"/>
      <c r="F214" s="1069"/>
      <c r="G214" s="843"/>
      <c r="H214" s="749"/>
      <c r="I214" s="843"/>
      <c r="J214" s="800"/>
      <c r="K214" s="800"/>
      <c r="L214" s="800"/>
      <c r="M214" s="800"/>
      <c r="N214" s="672" t="e">
        <f t="shared" si="11"/>
        <v>#DIV/0!</v>
      </c>
      <c r="O214" s="800"/>
      <c r="P214" s="860"/>
      <c r="Q214" s="800"/>
      <c r="R214" s="800"/>
      <c r="S214" s="800"/>
      <c r="T214" s="647"/>
      <c r="U214" s="647"/>
      <c r="V214" s="622"/>
    </row>
    <row r="215" spans="1:39" s="249" customFormat="1" ht="12.75">
      <c r="A215" s="622"/>
      <c r="B215" s="1068" t="s">
        <v>748</v>
      </c>
      <c r="C215" s="647"/>
      <c r="D215" s="647"/>
      <c r="E215" s="862"/>
      <c r="F215" s="1069"/>
      <c r="G215" s="843"/>
      <c r="H215" s="749"/>
      <c r="I215" s="843"/>
      <c r="J215" s="800"/>
      <c r="K215" s="800"/>
      <c r="L215" s="800"/>
      <c r="M215" s="800"/>
      <c r="N215" s="672"/>
      <c r="O215" s="800"/>
      <c r="P215" s="860"/>
      <c r="Q215" s="800"/>
      <c r="R215" s="800"/>
      <c r="S215" s="800"/>
      <c r="T215" s="647"/>
      <c r="U215" s="647"/>
      <c r="V215" s="622"/>
    </row>
    <row r="216" spans="1:39" s="249" customFormat="1" ht="12.75">
      <c r="A216" s="622"/>
      <c r="B216" s="1068" t="s">
        <v>749</v>
      </c>
      <c r="C216" s="647"/>
      <c r="D216" s="647"/>
      <c r="E216" s="862"/>
      <c r="F216" s="1069"/>
      <c r="G216" s="843"/>
      <c r="H216" s="749"/>
      <c r="I216" s="843"/>
      <c r="J216" s="800"/>
      <c r="K216" s="800"/>
      <c r="L216" s="800"/>
      <c r="M216" s="800"/>
      <c r="N216" s="672"/>
      <c r="O216" s="800"/>
      <c r="P216" s="860"/>
      <c r="Q216" s="800"/>
      <c r="R216" s="800"/>
      <c r="S216" s="800"/>
      <c r="T216" s="647"/>
      <c r="U216" s="647"/>
      <c r="V216" s="622"/>
    </row>
    <row r="217" spans="1:39" s="645" customFormat="1" ht="12.75">
      <c r="A217" s="622"/>
      <c r="B217" s="1068" t="s">
        <v>487</v>
      </c>
      <c r="C217" s="647"/>
      <c r="D217" s="647"/>
      <c r="E217" s="862"/>
      <c r="F217" s="1069"/>
      <c r="G217" s="843"/>
      <c r="H217" s="749"/>
      <c r="I217" s="843"/>
      <c r="J217" s="800"/>
      <c r="K217" s="800"/>
      <c r="L217" s="800"/>
      <c r="M217" s="800"/>
      <c r="N217" s="672"/>
      <c r="O217" s="800"/>
      <c r="P217" s="860"/>
      <c r="Q217" s="800"/>
      <c r="R217" s="800"/>
      <c r="S217" s="800"/>
      <c r="T217" s="647"/>
      <c r="U217" s="647"/>
      <c r="V217" s="622"/>
      <c r="W217" s="249"/>
      <c r="X217" s="249"/>
      <c r="Y217" s="249"/>
      <c r="Z217" s="249"/>
      <c r="AA217" s="249"/>
      <c r="AB217" s="249"/>
      <c r="AC217" s="249"/>
      <c r="AD217" s="249"/>
      <c r="AE217" s="249"/>
      <c r="AF217" s="249"/>
      <c r="AG217" s="249"/>
      <c r="AH217" s="249"/>
      <c r="AI217" s="249"/>
      <c r="AJ217" s="249"/>
      <c r="AK217" s="249"/>
      <c r="AL217" s="249"/>
      <c r="AM217" s="249"/>
    </row>
    <row r="218" spans="1:39" s="645" customFormat="1" ht="12.75">
      <c r="A218" s="622"/>
      <c r="B218" s="1068" t="s">
        <v>724</v>
      </c>
      <c r="C218" s="647"/>
      <c r="D218" s="647"/>
      <c r="E218" s="862"/>
      <c r="F218" s="1069">
        <v>44712</v>
      </c>
      <c r="G218" s="843"/>
      <c r="H218" s="749"/>
      <c r="I218" s="843"/>
      <c r="J218" s="800"/>
      <c r="K218" s="800"/>
      <c r="L218" s="800"/>
      <c r="M218" s="800"/>
      <c r="N218" s="672"/>
      <c r="O218" s="800"/>
      <c r="P218" s="860"/>
      <c r="Q218" s="800"/>
      <c r="R218" s="800"/>
      <c r="S218" s="800"/>
      <c r="T218" s="647"/>
      <c r="U218" s="647"/>
      <c r="V218" s="622"/>
      <c r="W218" s="249"/>
      <c r="X218" s="249"/>
      <c r="Y218" s="249"/>
      <c r="Z218" s="249"/>
      <c r="AA218" s="249"/>
      <c r="AB218" s="249"/>
      <c r="AC218" s="249"/>
      <c r="AD218" s="249"/>
      <c r="AE218" s="249"/>
      <c r="AF218" s="249"/>
      <c r="AG218" s="249"/>
      <c r="AH218" s="249"/>
      <c r="AI218" s="249"/>
      <c r="AJ218" s="249"/>
      <c r="AK218" s="249"/>
      <c r="AL218" s="249"/>
      <c r="AM218" s="249"/>
    </row>
    <row r="219" spans="1:39" s="249" customFormat="1" ht="12.75">
      <c r="A219" s="622"/>
      <c r="B219" s="646" t="s">
        <v>440</v>
      </c>
      <c r="C219" s="647"/>
      <c r="D219" s="647"/>
      <c r="E219" s="646"/>
      <c r="F219" s="1069"/>
      <c r="G219" s="843"/>
      <c r="H219" s="749"/>
      <c r="I219" s="843"/>
      <c r="J219" s="800"/>
      <c r="K219" s="800"/>
      <c r="L219" s="800"/>
      <c r="M219" s="800"/>
      <c r="N219" s="672" t="e">
        <f t="shared" si="11"/>
        <v>#DIV/0!</v>
      </c>
      <c r="O219" s="800"/>
      <c r="P219" s="860"/>
      <c r="Q219" s="800"/>
      <c r="R219" s="800"/>
      <c r="S219" s="800"/>
      <c r="T219" s="647"/>
      <c r="U219" s="647"/>
      <c r="V219" s="622"/>
    </row>
    <row r="220" spans="1:39" s="249" customFormat="1" ht="12.75">
      <c r="A220" s="1071"/>
      <c r="B220" s="1001" t="s">
        <v>750</v>
      </c>
      <c r="C220" s="645"/>
      <c r="D220" s="645"/>
      <c r="E220" s="1002"/>
      <c r="F220" s="1003"/>
      <c r="G220" s="645"/>
      <c r="H220" s="1004"/>
      <c r="I220" s="645"/>
      <c r="J220" s="645"/>
      <c r="K220" s="645"/>
      <c r="L220" s="645"/>
      <c r="M220" s="645"/>
      <c r="N220" s="645"/>
      <c r="O220" s="645"/>
      <c r="P220" s="1005"/>
      <c r="Q220" s="645"/>
      <c r="R220" s="645"/>
      <c r="S220" s="645"/>
      <c r="T220" s="645"/>
      <c r="U220" s="645"/>
      <c r="V220" s="1072"/>
    </row>
    <row r="221" spans="1:39" s="249" customFormat="1" ht="12.75">
      <c r="A221" s="622"/>
      <c r="B221" s="646" t="s">
        <v>399</v>
      </c>
      <c r="C221" s="647"/>
      <c r="D221" s="647"/>
      <c r="E221" s="863"/>
      <c r="F221" s="1069"/>
      <c r="G221" s="843"/>
      <c r="H221" s="749"/>
      <c r="I221" s="843"/>
      <c r="J221" s="800"/>
      <c r="K221" s="800"/>
      <c r="L221" s="800"/>
      <c r="M221" s="800"/>
      <c r="N221" s="672" t="e">
        <f t="shared" si="11"/>
        <v>#DIV/0!</v>
      </c>
      <c r="O221" s="800"/>
      <c r="P221" s="860"/>
      <c r="Q221" s="800"/>
      <c r="R221" s="800"/>
      <c r="S221" s="800"/>
      <c r="T221" s="647"/>
      <c r="U221" s="647"/>
      <c r="V221" s="622"/>
    </row>
    <row r="222" spans="1:39" s="249" customFormat="1" ht="12.75">
      <c r="A222" s="622"/>
      <c r="B222" s="646" t="s">
        <v>725</v>
      </c>
      <c r="C222" s="647"/>
      <c r="D222" s="647"/>
      <c r="E222" s="863"/>
      <c r="F222" s="1069"/>
      <c r="G222" s="843"/>
      <c r="H222" s="749"/>
      <c r="I222" s="843"/>
      <c r="J222" s="800"/>
      <c r="K222" s="800"/>
      <c r="L222" s="800"/>
      <c r="M222" s="800"/>
      <c r="N222" s="672"/>
      <c r="O222" s="800"/>
      <c r="P222" s="860"/>
      <c r="Q222" s="800"/>
      <c r="R222" s="800"/>
      <c r="S222" s="800"/>
      <c r="T222" s="647"/>
      <c r="U222" s="647"/>
      <c r="V222" s="622"/>
    </row>
    <row r="223" spans="1:39" s="249" customFormat="1" ht="12.75">
      <c r="A223" s="765"/>
      <c r="B223" s="667" t="s">
        <v>726</v>
      </c>
      <c r="C223" s="764"/>
      <c r="D223" s="764"/>
      <c r="E223" s="1082"/>
      <c r="F223" s="1083"/>
      <c r="G223" s="827"/>
      <c r="H223" s="771"/>
      <c r="I223" s="827"/>
      <c r="J223" s="798"/>
      <c r="K223" s="798"/>
      <c r="L223" s="798"/>
      <c r="M223" s="798"/>
      <c r="N223" s="840"/>
      <c r="O223" s="798"/>
      <c r="P223" s="1028"/>
      <c r="Q223" s="798"/>
      <c r="R223" s="798"/>
      <c r="S223" s="798"/>
      <c r="T223" s="764"/>
      <c r="U223" s="764"/>
      <c r="V223" s="765"/>
    </row>
    <row r="224" spans="1:39" s="249" customFormat="1" ht="12.75">
      <c r="A224" s="622"/>
      <c r="B224" s="1073" t="s">
        <v>379</v>
      </c>
      <c r="C224" s="1074"/>
      <c r="D224" s="1074"/>
      <c r="E224" s="1075"/>
      <c r="F224" s="1076"/>
      <c r="G224" s="1077"/>
      <c r="H224" s="1078"/>
      <c r="I224" s="1077"/>
      <c r="J224" s="1079">
        <f>SUM(J6:J223)</f>
        <v>1189154</v>
      </c>
      <c r="K224" s="1079">
        <f>SUM(K6:K223)</f>
        <v>417235</v>
      </c>
      <c r="L224" s="1079">
        <f>SUM(L6:L223)</f>
        <v>9590</v>
      </c>
      <c r="M224" s="1079">
        <f>SUM(M6:M223)</f>
        <v>862707</v>
      </c>
      <c r="N224" s="1079"/>
      <c r="O224" s="1079">
        <f>SUM(O6:O223)</f>
        <v>714731</v>
      </c>
      <c r="P224" s="1080"/>
      <c r="Q224" s="1079">
        <f>SUM(Q113:Q223)</f>
        <v>0</v>
      </c>
      <c r="R224" s="1079"/>
      <c r="S224" s="1079"/>
      <c r="T224" s="1081"/>
      <c r="U224" s="1081"/>
      <c r="V224" s="622"/>
    </row>
    <row r="225" spans="1:9">
      <c r="A225" s="14"/>
    </row>
    <row r="226" spans="1:9">
      <c r="A226" s="14"/>
      <c r="B226" s="317" t="s">
        <v>751</v>
      </c>
      <c r="C226" s="300"/>
      <c r="D226" s="300" t="s">
        <v>233</v>
      </c>
      <c r="E226" s="301" t="s">
        <v>363</v>
      </c>
      <c r="F226" s="332" t="s">
        <v>752</v>
      </c>
    </row>
    <row r="227" spans="1:9">
      <c r="B227" s="197" t="s">
        <v>0</v>
      </c>
      <c r="C227" s="1"/>
      <c r="D227" s="302">
        <f>SUM(J6:J25)</f>
        <v>77177</v>
      </c>
      <c r="E227" s="197">
        <f>SUM(O6:O25)</f>
        <v>53829</v>
      </c>
      <c r="F227" s="320"/>
      <c r="G227" s="299"/>
      <c r="H227" s="515"/>
      <c r="I227" s="299"/>
    </row>
    <row r="228" spans="1:9">
      <c r="B228" s="197" t="s">
        <v>753</v>
      </c>
      <c r="C228" s="1"/>
      <c r="D228" s="302">
        <f>SUM(J27:J59)</f>
        <v>216003</v>
      </c>
      <c r="E228" s="197">
        <f>SUM(O27:O57)</f>
        <v>122174</v>
      </c>
      <c r="F228" s="320"/>
    </row>
    <row r="229" spans="1:9">
      <c r="A229" s="14"/>
      <c r="B229" s="15" t="s">
        <v>754</v>
      </c>
      <c r="C229" s="202"/>
      <c r="D229" s="303">
        <f>SUM(J61:J98)</f>
        <v>321789</v>
      </c>
      <c r="E229" s="304">
        <f>SUM(O61:O98)</f>
        <v>205766</v>
      </c>
      <c r="F229" s="566">
        <f>AVERAGE(N61:N98)</f>
        <v>0.36612133099233579</v>
      </c>
    </row>
    <row r="230" spans="1:9">
      <c r="A230" s="14"/>
      <c r="B230" s="314" t="s">
        <v>755</v>
      </c>
      <c r="C230" s="2"/>
      <c r="D230" s="305">
        <f>SUM(J101:J130)</f>
        <v>291365</v>
      </c>
      <c r="E230" s="306">
        <f>SUM(O100:O130)</f>
        <v>227856</v>
      </c>
      <c r="F230" s="999">
        <f>AVERAGE(N100:N130)</f>
        <v>0.37584929207766971</v>
      </c>
    </row>
    <row r="231" spans="1:9">
      <c r="A231" s="14"/>
      <c r="B231" s="314" t="s">
        <v>756</v>
      </c>
      <c r="C231" s="2"/>
      <c r="D231" s="305">
        <f>SUM(J131:J164)</f>
        <v>282820</v>
      </c>
      <c r="E231" s="306">
        <f>SUM(O131:O164)</f>
        <v>104832</v>
      </c>
      <c r="F231" s="1142">
        <f>AVERAGE(N132:N162)</f>
        <v>0.34422951820602987</v>
      </c>
    </row>
    <row r="232" spans="1:9">
      <c r="A232" s="14"/>
      <c r="B232" s="314" t="s">
        <v>757</v>
      </c>
      <c r="C232" s="2"/>
      <c r="D232" s="305" t="e">
        <f>SUM(#REF!)</f>
        <v>#REF!</v>
      </c>
      <c r="E232" s="306">
        <f>SUM(O165:O168)</f>
        <v>0</v>
      </c>
      <c r="F232" s="334"/>
    </row>
    <row r="233" spans="1:9">
      <c r="A233" s="14"/>
      <c r="B233" s="208" t="s">
        <v>758</v>
      </c>
      <c r="C233" s="1"/>
      <c r="D233" s="307">
        <f>SUM(J163:J183)</f>
        <v>2003</v>
      </c>
      <c r="E233" s="308">
        <f>SUM(O163:O183)</f>
        <v>1078</v>
      </c>
      <c r="F233" s="320"/>
    </row>
    <row r="234" spans="1:9">
      <c r="A234" s="14"/>
      <c r="B234" s="209" t="s">
        <v>759</v>
      </c>
      <c r="C234" s="9"/>
      <c r="D234" s="309">
        <f>SUM(J185:J194)</f>
        <v>0</v>
      </c>
      <c r="E234" s="310">
        <f>SUM(O185:O194)</f>
        <v>0</v>
      </c>
      <c r="F234" s="335"/>
    </row>
    <row r="235" spans="1:9">
      <c r="A235" s="14"/>
      <c r="B235" s="208" t="s">
        <v>760</v>
      </c>
      <c r="C235" s="1"/>
      <c r="D235" s="307">
        <f>SUM(J196:J197)</f>
        <v>0</v>
      </c>
      <c r="E235" s="308">
        <f>SUM(O196:O197)</f>
        <v>0</v>
      </c>
    </row>
    <row r="236" spans="1:9">
      <c r="A236" s="14"/>
      <c r="B236" s="208" t="s">
        <v>761</v>
      </c>
      <c r="C236" s="1"/>
      <c r="D236" s="307"/>
      <c r="E236" s="308"/>
      <c r="F236" s="320"/>
    </row>
    <row r="237" spans="1:9">
      <c r="A237" s="14"/>
      <c r="B237" s="208" t="s">
        <v>315</v>
      </c>
      <c r="C237" s="1"/>
      <c r="D237" s="307"/>
      <c r="E237" s="308"/>
      <c r="F237" s="320"/>
    </row>
    <row r="238" spans="1:9">
      <c r="B238" s="208" t="s">
        <v>342</v>
      </c>
      <c r="C238" s="1"/>
      <c r="D238" s="307"/>
      <c r="E238" s="308"/>
      <c r="F238" s="320"/>
    </row>
    <row r="239" spans="1:9">
      <c r="B239" s="208" t="s">
        <v>762</v>
      </c>
      <c r="C239" s="1"/>
      <c r="D239" s="311">
        <f>SUM(J6:J223)</f>
        <v>1189154</v>
      </c>
      <c r="E239" s="312">
        <f>SUM(O6:O223)</f>
        <v>714731</v>
      </c>
      <c r="F239" s="320"/>
    </row>
  </sheetData>
  <sortState xmlns:xlrd2="http://schemas.microsoft.com/office/spreadsheetml/2017/richdata2" ref="A169:AN170">
    <sortCondition ref="F169:F170"/>
  </sortState>
  <mergeCells count="13">
    <mergeCell ref="U2:U3"/>
    <mergeCell ref="B1:W1"/>
    <mergeCell ref="B2:B3"/>
    <mergeCell ref="E2:E3"/>
    <mergeCell ref="F2:F3"/>
    <mergeCell ref="G2:G3"/>
    <mergeCell ref="I2:I3"/>
    <mergeCell ref="J2:N2"/>
    <mergeCell ref="O2:O3"/>
    <mergeCell ref="Q2:Q3"/>
    <mergeCell ref="T2:T3"/>
    <mergeCell ref="R2:R3"/>
    <mergeCell ref="S2:S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6"/>
  <sheetViews>
    <sheetView workbookViewId="0"/>
  </sheetViews>
  <sheetFormatPr defaultRowHeight="15"/>
  <cols>
    <col min="1" max="1" width="35.28515625" customWidth="1"/>
    <col min="2" max="2" width="43.7109375" customWidth="1"/>
    <col min="3" max="3" width="18.85546875" customWidth="1"/>
  </cols>
  <sheetData>
    <row r="1" spans="1:2" ht="30">
      <c r="A1" s="1110" t="s">
        <v>763</v>
      </c>
      <c r="B1" s="1109" t="s">
        <v>764</v>
      </c>
    </row>
    <row r="2" spans="1:2">
      <c r="A2" t="s">
        <v>765</v>
      </c>
      <c r="B2" t="s">
        <v>766</v>
      </c>
    </row>
    <row r="3" spans="1:2">
      <c r="A3" t="s">
        <v>767</v>
      </c>
      <c r="B3" t="s">
        <v>768</v>
      </c>
    </row>
    <row r="4" spans="1:2">
      <c r="A4" t="s">
        <v>769</v>
      </c>
      <c r="B4" s="1108" t="s">
        <v>770</v>
      </c>
    </row>
    <row r="5" spans="1:2">
      <c r="A5" t="s">
        <v>771</v>
      </c>
      <c r="B5" t="s">
        <v>772</v>
      </c>
    </row>
    <row r="6" spans="1:2">
      <c r="A6" t="s">
        <v>773</v>
      </c>
      <c r="B6" t="s">
        <v>774</v>
      </c>
    </row>
  </sheetData>
  <sortState xmlns:xlrd2="http://schemas.microsoft.com/office/spreadsheetml/2017/richdata2" ref="A1:B6">
    <sortCondition ref="A2:A6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71"/>
  <sheetViews>
    <sheetView workbookViewId="0">
      <pane ySplit="4" topLeftCell="A7" activePane="bottomLeft" state="frozen"/>
      <selection pane="bottomLeft" activeCell="G7" sqref="G7"/>
    </sheetView>
  </sheetViews>
  <sheetFormatPr defaultColWidth="8.85546875" defaultRowHeight="15"/>
  <cols>
    <col min="1" max="1" width="15.42578125" customWidth="1"/>
    <col min="2" max="2" width="73.28515625" style="298" customWidth="1"/>
    <col min="3" max="3" width="12.42578125" customWidth="1"/>
    <col min="4" max="4" width="12.140625" customWidth="1"/>
    <col min="5" max="5" width="30.7109375" style="319" customWidth="1"/>
    <col min="6" max="6" width="13.140625" style="10" customWidth="1"/>
    <col min="7" max="7" width="10.42578125" style="514" bestFit="1" customWidth="1"/>
    <col min="8" max="8" width="10.42578125" bestFit="1" customWidth="1"/>
    <col min="9" max="9" width="15" bestFit="1" customWidth="1"/>
    <col min="10" max="10" width="14.28515625" bestFit="1" customWidth="1"/>
    <col min="11" max="11" width="12.85546875" bestFit="1" customWidth="1"/>
    <col min="12" max="12" width="13.28515625" customWidth="1"/>
    <col min="13" max="13" width="34.140625" bestFit="1" customWidth="1"/>
    <col min="14" max="14" width="24.28515625" customWidth="1"/>
    <col min="15" max="15" width="18" customWidth="1"/>
  </cols>
  <sheetData>
    <row r="1" spans="1:15" s="261" customFormat="1" ht="23.25">
      <c r="B1" s="1240" t="s">
        <v>775</v>
      </c>
      <c r="C1" s="1240"/>
      <c r="D1" s="1240"/>
      <c r="E1" s="1240"/>
      <c r="F1" s="1240"/>
      <c r="G1" s="1240"/>
      <c r="H1" s="1240"/>
      <c r="I1" s="1240"/>
      <c r="J1" s="1240"/>
      <c r="K1" s="1240"/>
      <c r="L1" s="1240"/>
      <c r="M1" s="1240"/>
      <c r="N1" s="1240"/>
      <c r="O1" s="1240"/>
    </row>
    <row r="2" spans="1:15" ht="15.75" customHeight="1">
      <c r="A2" s="194" t="s">
        <v>355</v>
      </c>
      <c r="B2" s="1242" t="s">
        <v>356</v>
      </c>
      <c r="C2" s="262"/>
      <c r="D2" s="262"/>
      <c r="E2" s="1246" t="s">
        <v>358</v>
      </c>
      <c r="F2" s="1248" t="s">
        <v>359</v>
      </c>
      <c r="G2" s="508" t="s">
        <v>360</v>
      </c>
      <c r="H2" s="1250" t="s">
        <v>233</v>
      </c>
      <c r="I2" s="1251"/>
      <c r="J2" s="1251"/>
      <c r="K2" s="1251"/>
      <c r="L2" s="1252"/>
      <c r="M2" s="1248" t="s">
        <v>368</v>
      </c>
      <c r="N2" s="183"/>
      <c r="O2" s="183"/>
    </row>
    <row r="3" spans="1:15" ht="31.5">
      <c r="A3" s="537" t="s">
        <v>776</v>
      </c>
      <c r="B3" s="1243"/>
      <c r="C3" s="262" t="s">
        <v>370</v>
      </c>
      <c r="D3" s="571" t="s">
        <v>371</v>
      </c>
      <c r="E3" s="1247"/>
      <c r="F3" s="1249"/>
      <c r="G3" s="508" t="s">
        <v>372</v>
      </c>
      <c r="H3" s="572" t="s">
        <v>372</v>
      </c>
      <c r="I3" s="572" t="s">
        <v>373</v>
      </c>
      <c r="J3" s="572" t="s">
        <v>374</v>
      </c>
      <c r="K3" s="263" t="s">
        <v>375</v>
      </c>
      <c r="L3" s="571" t="s">
        <v>777</v>
      </c>
      <c r="M3" s="1249"/>
      <c r="N3" s="183"/>
      <c r="O3" s="183"/>
    </row>
    <row r="4" spans="1:15" s="270" customFormat="1" ht="15.75" customHeight="1">
      <c r="A4" s="264"/>
      <c r="B4" s="313" t="s">
        <v>379</v>
      </c>
      <c r="C4" s="265"/>
      <c r="D4" s="266"/>
      <c r="E4" s="318"/>
      <c r="F4" s="266"/>
      <c r="G4" s="509"/>
      <c r="H4" s="267">
        <f>SUM(H5:H55)</f>
        <v>0</v>
      </c>
      <c r="I4" s="266">
        <f>SUM(I5:I55)</f>
        <v>0</v>
      </c>
      <c r="J4" s="266">
        <f>SUM(J5:J55)</f>
        <v>0</v>
      </c>
      <c r="K4" s="265">
        <f>SUM(K5:K55)</f>
        <v>0</v>
      </c>
      <c r="L4" s="265"/>
      <c r="M4" s="266"/>
      <c r="N4" s="269"/>
      <c r="O4" s="269"/>
    </row>
    <row r="5" spans="1:15" s="527" customFormat="1">
      <c r="A5" s="521"/>
      <c r="B5" s="539" t="s">
        <v>495</v>
      </c>
      <c r="C5" s="522"/>
      <c r="D5" s="522"/>
      <c r="E5" s="523"/>
      <c r="F5" s="524"/>
      <c r="G5" s="525"/>
      <c r="H5" s="522"/>
      <c r="I5" s="522"/>
      <c r="J5" s="522"/>
      <c r="K5" s="522"/>
      <c r="L5" s="526" t="e">
        <f>#REF!/#REF!</f>
        <v>#REF!</v>
      </c>
      <c r="M5" s="522"/>
    </row>
    <row r="6" spans="1:15">
      <c r="A6" s="1" t="s">
        <v>369</v>
      </c>
      <c r="B6" s="197" t="s">
        <v>778</v>
      </c>
      <c r="C6" s="245" t="s">
        <v>779</v>
      </c>
      <c r="D6" s="1"/>
      <c r="E6" s="321">
        <v>44452</v>
      </c>
      <c r="F6" s="279"/>
      <c r="G6" s="510"/>
      <c r="H6" s="302"/>
      <c r="I6" s="1"/>
      <c r="J6" s="1"/>
      <c r="K6" s="1"/>
      <c r="L6" s="273"/>
      <c r="M6" s="1"/>
    </row>
    <row r="7" spans="1:15" s="12" customFormat="1">
      <c r="A7" s="9" t="s">
        <v>387</v>
      </c>
      <c r="B7" s="200" t="s">
        <v>780</v>
      </c>
      <c r="C7" s="9" t="s">
        <v>383</v>
      </c>
      <c r="D7" s="9"/>
      <c r="E7" s="335">
        <v>44453</v>
      </c>
      <c r="F7" s="520">
        <v>44453</v>
      </c>
      <c r="G7" s="512"/>
      <c r="H7" s="9"/>
      <c r="I7" s="9"/>
      <c r="J7" s="9"/>
      <c r="K7" s="9"/>
      <c r="L7" s="9"/>
      <c r="M7" s="9"/>
    </row>
    <row r="8" spans="1:15" s="12" customFormat="1">
      <c r="A8" s="9" t="s">
        <v>381</v>
      </c>
      <c r="B8" s="201" t="s">
        <v>781</v>
      </c>
      <c r="C8" s="383" t="s">
        <v>779</v>
      </c>
      <c r="D8" s="9"/>
      <c r="E8" s="322">
        <v>44453</v>
      </c>
      <c r="F8" s="281"/>
      <c r="G8" s="512"/>
      <c r="H8" s="548"/>
      <c r="I8" s="9"/>
      <c r="J8" s="9"/>
      <c r="K8" s="9"/>
      <c r="L8" s="275"/>
      <c r="M8" s="9"/>
    </row>
    <row r="9" spans="1:15">
      <c r="A9" s="1"/>
      <c r="B9" s="187"/>
      <c r="C9" s="245"/>
      <c r="D9" s="1"/>
      <c r="E9" s="321"/>
      <c r="F9" s="274"/>
      <c r="G9" s="510"/>
      <c r="H9" s="302"/>
      <c r="I9" s="1"/>
      <c r="J9" s="1"/>
      <c r="K9" s="1"/>
      <c r="L9" s="273"/>
      <c r="M9" s="1"/>
    </row>
    <row r="10" spans="1:15" s="556" customFormat="1">
      <c r="A10" s="549"/>
      <c r="B10" s="550" t="s">
        <v>579</v>
      </c>
      <c r="C10" s="551"/>
      <c r="D10" s="552"/>
      <c r="E10" s="553"/>
      <c r="F10" s="552"/>
      <c r="G10" s="554"/>
      <c r="H10" s="551"/>
      <c r="I10" s="552"/>
      <c r="J10" s="552"/>
      <c r="K10" s="552"/>
      <c r="L10" s="555" t="e">
        <f>#REF!/#REF!</f>
        <v>#REF!</v>
      </c>
      <c r="M10" s="552"/>
    </row>
    <row r="11" spans="1:15">
      <c r="B11" s="204"/>
      <c r="C11" s="246"/>
      <c r="D11" s="271"/>
      <c r="E11" s="325"/>
      <c r="F11" s="282"/>
      <c r="G11" s="511"/>
      <c r="H11" s="272"/>
      <c r="I11" s="202"/>
      <c r="J11" s="202"/>
      <c r="K11" s="202"/>
      <c r="L11" s="277"/>
      <c r="M11" s="271"/>
    </row>
    <row r="12" spans="1:15" s="1" customFormat="1">
      <c r="A12"/>
      <c r="B12" s="187"/>
      <c r="C12" s="424"/>
      <c r="E12" s="321"/>
      <c r="F12" s="279"/>
      <c r="G12" s="504"/>
      <c r="H12" s="280"/>
      <c r="I12" s="203"/>
      <c r="J12" s="203"/>
      <c r="K12" s="203"/>
      <c r="L12" s="273"/>
      <c r="M12" s="9"/>
    </row>
    <row r="13" spans="1:15">
      <c r="B13" s="211"/>
      <c r="C13" s="383"/>
      <c r="D13" s="9"/>
      <c r="E13" s="324"/>
      <c r="F13" s="281"/>
      <c r="G13" s="504"/>
      <c r="H13" s="206"/>
      <c r="I13" s="203"/>
      <c r="J13" s="203"/>
      <c r="K13" s="203"/>
      <c r="L13" s="275"/>
      <c r="M13" s="9"/>
    </row>
    <row r="14" spans="1:15">
      <c r="B14" s="204"/>
      <c r="C14" s="246"/>
      <c r="D14" s="271"/>
      <c r="E14" s="325"/>
      <c r="F14" s="282"/>
      <c r="G14" s="511"/>
      <c r="H14" s="272"/>
      <c r="I14" s="202"/>
      <c r="J14" s="202"/>
      <c r="K14" s="202"/>
      <c r="L14" s="277"/>
      <c r="M14" s="271"/>
    </row>
    <row r="15" spans="1:15">
      <c r="A15" s="195"/>
      <c r="B15" s="541" t="s">
        <v>648</v>
      </c>
      <c r="C15" s="202"/>
      <c r="D15" s="202"/>
      <c r="E15" s="326"/>
      <c r="F15" s="2"/>
      <c r="G15" s="503"/>
      <c r="H15" s="272"/>
      <c r="I15" s="202"/>
      <c r="J15" s="202"/>
      <c r="K15" s="202"/>
      <c r="L15" s="273"/>
      <c r="M15" s="202"/>
    </row>
    <row r="16" spans="1:15">
      <c r="B16" s="196"/>
      <c r="C16" s="245"/>
      <c r="D16" s="1"/>
      <c r="E16" s="323"/>
      <c r="F16" s="274"/>
      <c r="G16" s="505"/>
      <c r="H16" s="205"/>
      <c r="I16" s="2"/>
      <c r="J16" s="2"/>
      <c r="K16" s="2"/>
      <c r="L16" s="273"/>
      <c r="M16" s="1"/>
    </row>
    <row r="17" spans="1:32">
      <c r="B17" s="196"/>
      <c r="C17" s="245"/>
      <c r="D17" s="1"/>
      <c r="E17" s="323"/>
      <c r="F17" s="274"/>
      <c r="G17" s="505"/>
      <c r="H17" s="205"/>
      <c r="I17" s="2"/>
      <c r="J17" s="2"/>
      <c r="K17" s="2"/>
      <c r="L17" s="273"/>
      <c r="M17" s="1"/>
    </row>
    <row r="18" spans="1:32">
      <c r="B18" s="196"/>
      <c r="C18" s="245"/>
      <c r="D18" s="1"/>
      <c r="E18" s="323"/>
      <c r="F18" s="274"/>
      <c r="G18" s="505"/>
      <c r="H18" s="205"/>
      <c r="I18" s="2"/>
      <c r="J18" s="2"/>
      <c r="K18" s="2"/>
      <c r="L18" s="273"/>
      <c r="M18" s="1"/>
    </row>
    <row r="19" spans="1:32">
      <c r="B19" s="196"/>
      <c r="C19" s="245"/>
      <c r="D19" s="1"/>
      <c r="E19" s="323"/>
      <c r="F19" s="274"/>
      <c r="G19" s="505"/>
      <c r="H19" s="205"/>
      <c r="I19" s="2"/>
      <c r="J19" s="2"/>
      <c r="K19" s="2"/>
      <c r="L19" s="273"/>
      <c r="M19" s="1"/>
    </row>
    <row r="20" spans="1:32">
      <c r="B20" s="196"/>
      <c r="C20" s="245"/>
      <c r="D20" s="1"/>
      <c r="E20" s="323"/>
      <c r="F20" s="274"/>
      <c r="G20" s="505"/>
      <c r="H20" s="205"/>
      <c r="I20" s="2"/>
      <c r="J20" s="2"/>
      <c r="K20" s="2"/>
      <c r="L20" s="273"/>
      <c r="M20" s="1"/>
    </row>
    <row r="21" spans="1:32" s="9" customFormat="1">
      <c r="A21" s="195"/>
      <c r="B21" s="538" t="s">
        <v>700</v>
      </c>
      <c r="C21" s="2"/>
      <c r="D21" s="2"/>
      <c r="E21" s="328"/>
      <c r="F21" s="2"/>
      <c r="G21" s="506"/>
      <c r="H21" s="205"/>
      <c r="I21" s="2"/>
      <c r="J21" s="2"/>
      <c r="K21" s="2"/>
      <c r="L21" s="273"/>
      <c r="M21" s="286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 s="285"/>
    </row>
    <row r="22" spans="1:32" s="9" customFormat="1">
      <c r="A22" s="14"/>
      <c r="B22" s="315"/>
      <c r="C22" s="340"/>
      <c r="E22" s="324"/>
      <c r="F22" s="1"/>
      <c r="G22" s="504"/>
      <c r="H22" s="206"/>
      <c r="I22" s="203"/>
      <c r="J22" s="203"/>
      <c r="K22" s="203"/>
      <c r="L22" s="273"/>
      <c r="M22" s="284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 s="285"/>
    </row>
    <row r="23" spans="1:32" s="9" customFormat="1">
      <c r="A23" s="14"/>
      <c r="B23" s="315"/>
      <c r="C23" s="340"/>
      <c r="E23" s="324"/>
      <c r="F23" s="1"/>
      <c r="G23" s="504"/>
      <c r="H23" s="206"/>
      <c r="I23" s="203"/>
      <c r="J23" s="203"/>
      <c r="K23" s="203"/>
      <c r="L23" s="273"/>
      <c r="M23" s="284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 s="285"/>
    </row>
    <row r="24" spans="1:32" s="1" customFormat="1">
      <c r="A24" s="14"/>
      <c r="B24" s="207"/>
      <c r="C24" s="245"/>
      <c r="E24" s="327"/>
      <c r="G24" s="505"/>
      <c r="H24" s="205"/>
      <c r="I24" s="2"/>
      <c r="J24" s="2"/>
      <c r="K24" s="2"/>
      <c r="L24" s="273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 s="198"/>
    </row>
    <row r="25" spans="1:32" s="12" customFormat="1">
      <c r="A25" s="14"/>
      <c r="B25" s="314"/>
      <c r="C25" s="245"/>
      <c r="D25" s="287"/>
      <c r="E25" s="327"/>
      <c r="F25" s="1"/>
      <c r="G25" s="505"/>
      <c r="H25" s="205"/>
      <c r="I25" s="2"/>
      <c r="J25" s="2"/>
      <c r="K25" s="2"/>
      <c r="L25" s="273"/>
      <c r="M25" s="288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</row>
    <row r="26" spans="1:32" s="9" customFormat="1">
      <c r="A26" s="14"/>
      <c r="B26" s="314"/>
      <c r="C26" s="245"/>
      <c r="D26" s="1"/>
      <c r="E26" s="329"/>
      <c r="F26" s="1"/>
      <c r="G26" s="507"/>
      <c r="H26" s="13"/>
      <c r="I26" s="276"/>
      <c r="J26" s="276"/>
      <c r="K26" s="276"/>
      <c r="L26" s="275"/>
      <c r="M26" s="289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 s="285"/>
    </row>
    <row r="27" spans="1:32" s="9" customFormat="1">
      <c r="A27" s="195"/>
      <c r="B27" s="538" t="s">
        <v>711</v>
      </c>
      <c r="C27" s="2"/>
      <c r="D27" s="2"/>
      <c r="E27" s="328"/>
      <c r="F27" s="2"/>
      <c r="G27" s="503"/>
      <c r="H27" s="272"/>
      <c r="I27" s="202"/>
      <c r="J27" s="202"/>
      <c r="K27" s="202"/>
      <c r="L27" s="202"/>
      <c r="M27" s="290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 s="285"/>
    </row>
    <row r="28" spans="1:32" s="9" customFormat="1">
      <c r="A28" s="14"/>
      <c r="B28" s="315"/>
      <c r="C28" s="540"/>
      <c r="D28" s="278"/>
      <c r="E28" s="324"/>
      <c r="F28" s="1"/>
      <c r="G28" s="504"/>
      <c r="H28" s="206"/>
      <c r="I28" s="203"/>
      <c r="J28" s="203"/>
      <c r="K28" s="203"/>
      <c r="L28" s="273"/>
      <c r="M28" s="284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 s="285"/>
    </row>
    <row r="29" spans="1:32" s="9" customFormat="1">
      <c r="A29" s="14"/>
      <c r="B29" s="542"/>
      <c r="C29" s="340"/>
      <c r="E29" s="324"/>
      <c r="F29" s="1"/>
      <c r="G29" s="504"/>
      <c r="H29" s="206"/>
      <c r="I29" s="203"/>
      <c r="J29" s="203"/>
      <c r="K29" s="203"/>
      <c r="L29" s="273"/>
      <c r="M29" s="284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 s="285"/>
    </row>
    <row r="30" spans="1:32" s="1" customFormat="1">
      <c r="A30" s="14"/>
      <c r="B30" s="315"/>
      <c r="C30" s="340"/>
      <c r="D30" s="9"/>
      <c r="E30" s="324"/>
      <c r="G30" s="504"/>
      <c r="H30" s="206"/>
      <c r="I30" s="203"/>
      <c r="J30" s="203"/>
      <c r="K30" s="203"/>
      <c r="L30" s="273"/>
      <c r="M30" s="284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 s="198"/>
    </row>
    <row r="31" spans="1:32" s="1" customFormat="1">
      <c r="A31" s="14"/>
      <c r="B31" s="314"/>
      <c r="C31" s="340"/>
      <c r="D31" s="9"/>
      <c r="E31" s="324"/>
      <c r="G31" s="504"/>
      <c r="H31" s="206"/>
      <c r="I31" s="203"/>
      <c r="J31" s="203"/>
      <c r="K31" s="203"/>
      <c r="L31" s="273"/>
      <c r="M31" s="284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 s="198"/>
    </row>
    <row r="32" spans="1:32" s="1" customFormat="1">
      <c r="A32" s="14"/>
      <c r="B32" s="314"/>
      <c r="C32" s="340"/>
      <c r="E32" s="323"/>
      <c r="G32" s="505"/>
      <c r="H32" s="205"/>
      <c r="I32" s="2"/>
      <c r="J32" s="2"/>
      <c r="K32" s="2"/>
      <c r="L32" s="273"/>
      <c r="M32" s="283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 s="198"/>
    </row>
    <row r="33" spans="1:32" s="1" customFormat="1">
      <c r="A33" s="14"/>
      <c r="B33" s="314"/>
      <c r="C33" s="340"/>
      <c r="E33" s="323"/>
      <c r="G33" s="505"/>
      <c r="H33" s="205"/>
      <c r="I33" s="2"/>
      <c r="J33" s="2"/>
      <c r="K33" s="2"/>
      <c r="L33" s="273"/>
      <c r="M33" s="28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 s="198"/>
    </row>
    <row r="34" spans="1:32">
      <c r="A34" s="195"/>
      <c r="B34" s="538" t="s">
        <v>723</v>
      </c>
      <c r="C34" s="2"/>
      <c r="D34" s="2"/>
      <c r="E34" s="328"/>
      <c r="F34" s="2"/>
      <c r="G34" s="506"/>
      <c r="H34" s="205"/>
      <c r="I34" s="2"/>
      <c r="J34" s="2"/>
      <c r="K34" s="2"/>
      <c r="L34" s="273"/>
      <c r="M34" s="286"/>
    </row>
    <row r="35" spans="1:32">
      <c r="A35" s="14"/>
      <c r="B35" s="17"/>
      <c r="C35" s="340"/>
      <c r="D35" s="1"/>
      <c r="E35" s="323"/>
      <c r="F35" s="1"/>
      <c r="G35" s="505"/>
      <c r="H35" s="205"/>
      <c r="I35" s="2"/>
      <c r="J35" s="2"/>
      <c r="K35" s="2"/>
      <c r="L35" s="273"/>
      <c r="M35" s="283"/>
    </row>
    <row r="36" spans="1:32">
      <c r="A36" s="14"/>
      <c r="B36" s="17"/>
      <c r="C36" s="340"/>
      <c r="D36" s="1"/>
      <c r="E36" s="323"/>
      <c r="F36" s="1"/>
      <c r="G36" s="505"/>
      <c r="H36" s="205"/>
      <c r="I36" s="2"/>
      <c r="J36" s="2"/>
      <c r="K36" s="2"/>
      <c r="L36" s="273"/>
      <c r="M36" s="283"/>
    </row>
    <row r="37" spans="1:32">
      <c r="A37" s="14"/>
      <c r="B37" s="17"/>
      <c r="C37" s="340"/>
      <c r="D37" s="1"/>
      <c r="E37" s="323"/>
      <c r="F37" s="1"/>
      <c r="G37" s="505"/>
      <c r="H37" s="205"/>
      <c r="I37" s="2"/>
      <c r="J37" s="2"/>
      <c r="K37" s="2"/>
      <c r="L37" s="273"/>
      <c r="M37" s="283"/>
    </row>
    <row r="38" spans="1:32">
      <c r="A38" s="14"/>
      <c r="B38" s="314"/>
      <c r="C38" s="340"/>
      <c r="D38" s="1"/>
      <c r="E38" s="323"/>
      <c r="F38" s="1"/>
      <c r="G38" s="505"/>
      <c r="H38" s="205"/>
      <c r="I38" s="2"/>
      <c r="J38" s="2"/>
      <c r="K38" s="2"/>
      <c r="L38" s="273"/>
      <c r="M38" s="283"/>
    </row>
    <row r="39" spans="1:32">
      <c r="A39" s="195"/>
      <c r="B39" s="538" t="s">
        <v>732</v>
      </c>
      <c r="C39" s="2"/>
      <c r="D39" s="2"/>
      <c r="E39" s="328"/>
      <c r="F39" s="2"/>
      <c r="G39" s="506"/>
      <c r="H39" s="205"/>
      <c r="I39" s="2"/>
      <c r="J39" s="2"/>
      <c r="K39" s="2"/>
      <c r="L39" s="2"/>
      <c r="M39" s="286"/>
    </row>
    <row r="40" spans="1:32" s="12" customFormat="1">
      <c r="A40" s="14"/>
      <c r="B40" s="314"/>
      <c r="C40" s="245"/>
      <c r="D40" s="245"/>
      <c r="E40" s="543"/>
      <c r="F40" s="274"/>
      <c r="G40" s="505"/>
      <c r="H40" s="544"/>
      <c r="I40" s="437"/>
      <c r="J40" s="437"/>
      <c r="K40" s="437"/>
      <c r="L40" s="273"/>
      <c r="M40" s="355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</row>
    <row r="41" spans="1:32">
      <c r="A41" s="14"/>
      <c r="B41" s="424"/>
      <c r="C41" s="245"/>
      <c r="D41" s="245"/>
      <c r="E41" s="545"/>
      <c r="F41" s="274"/>
      <c r="G41" s="505"/>
      <c r="H41" s="544"/>
      <c r="I41" s="437"/>
      <c r="J41" s="437"/>
      <c r="K41" s="437"/>
      <c r="L41" s="273"/>
      <c r="M41" s="355"/>
    </row>
    <row r="42" spans="1:32">
      <c r="A42" s="195"/>
      <c r="B42" s="538" t="s">
        <v>736</v>
      </c>
      <c r="C42" s="2"/>
      <c r="D42" s="2"/>
      <c r="E42" s="328"/>
      <c r="F42" s="2"/>
      <c r="G42" s="506"/>
      <c r="H42" s="205"/>
      <c r="I42" s="2"/>
      <c r="J42" s="2"/>
      <c r="K42" s="2"/>
      <c r="L42" s="2"/>
      <c r="M42" s="286"/>
    </row>
    <row r="43" spans="1:32">
      <c r="B43" s="199"/>
      <c r="C43" s="424"/>
      <c r="D43" s="245"/>
      <c r="E43" s="543"/>
      <c r="F43" s="274"/>
      <c r="G43" s="505"/>
      <c r="H43" s="544"/>
      <c r="I43" s="437"/>
      <c r="J43" s="437"/>
      <c r="K43" s="437"/>
      <c r="L43" s="291"/>
      <c r="M43" s="355"/>
    </row>
    <row r="44" spans="1:32">
      <c r="B44" s="199"/>
      <c r="C44" s="424"/>
      <c r="D44" s="245"/>
      <c r="E44" s="543"/>
      <c r="F44" s="274"/>
      <c r="G44" s="505"/>
      <c r="H44" s="544"/>
      <c r="I44" s="437"/>
      <c r="J44" s="437"/>
      <c r="K44" s="437"/>
      <c r="L44" s="291"/>
      <c r="M44" s="355"/>
    </row>
    <row r="45" spans="1:32">
      <c r="A45" s="14"/>
      <c r="B45" s="424"/>
      <c r="C45" s="340"/>
      <c r="D45" s="340"/>
      <c r="E45" s="543"/>
      <c r="F45" s="274"/>
      <c r="G45" s="505"/>
      <c r="H45" s="544"/>
      <c r="I45" s="437"/>
      <c r="J45" s="437"/>
      <c r="K45" s="437"/>
      <c r="L45" s="291"/>
      <c r="M45" s="355"/>
    </row>
    <row r="46" spans="1:32" ht="15.75">
      <c r="A46" s="14"/>
      <c r="B46" s="546"/>
      <c r="C46" s="340"/>
      <c r="D46" s="340"/>
      <c r="E46" s="543"/>
      <c r="F46" s="274"/>
      <c r="G46" s="505"/>
      <c r="H46" s="544"/>
      <c r="I46" s="437"/>
      <c r="J46" s="437"/>
      <c r="K46" s="437"/>
      <c r="L46" s="291"/>
      <c r="M46" s="355"/>
    </row>
    <row r="47" spans="1:32">
      <c r="A47" s="195"/>
      <c r="B47" s="538" t="s">
        <v>745</v>
      </c>
      <c r="C47" s="2"/>
      <c r="D47" s="2"/>
      <c r="E47" s="328"/>
      <c r="F47" s="2"/>
      <c r="G47" s="506"/>
      <c r="H47" s="205"/>
      <c r="I47" s="2"/>
      <c r="J47" s="2"/>
      <c r="K47" s="2"/>
      <c r="L47" s="291" t="e">
        <f>I47/H47</f>
        <v>#DIV/0!</v>
      </c>
      <c r="M47" s="286"/>
    </row>
    <row r="48" spans="1:32" ht="15.75">
      <c r="A48" s="14"/>
      <c r="B48" s="546"/>
      <c r="C48" s="340"/>
      <c r="D48" s="340"/>
      <c r="E48" s="543"/>
      <c r="F48" s="274"/>
      <c r="G48" s="505"/>
      <c r="H48" s="544"/>
      <c r="I48" s="437"/>
      <c r="J48" s="437"/>
      <c r="K48" s="437"/>
      <c r="L48" s="291"/>
      <c r="M48" s="355"/>
    </row>
    <row r="49" spans="1:13" ht="15.75">
      <c r="A49" s="14"/>
      <c r="B49" s="546"/>
      <c r="C49" s="340"/>
      <c r="D49" s="340"/>
      <c r="E49" s="543"/>
      <c r="F49" s="274"/>
      <c r="G49" s="505"/>
      <c r="H49" s="544"/>
      <c r="I49" s="437"/>
      <c r="J49" s="437"/>
      <c r="K49" s="437"/>
      <c r="L49" s="291"/>
      <c r="M49" s="355"/>
    </row>
    <row r="50" spans="1:13" ht="15.75">
      <c r="A50" s="14"/>
      <c r="B50" s="546"/>
      <c r="C50" s="340"/>
      <c r="D50" s="340"/>
      <c r="E50" s="543"/>
      <c r="F50" s="274"/>
      <c r="G50" s="505"/>
      <c r="H50" s="544"/>
      <c r="I50" s="437"/>
      <c r="J50" s="437"/>
      <c r="K50" s="437"/>
      <c r="L50" s="291"/>
      <c r="M50" s="355"/>
    </row>
    <row r="51" spans="1:13" ht="15.75">
      <c r="A51" s="14"/>
      <c r="B51" s="546"/>
      <c r="C51" s="340"/>
      <c r="D51" s="340"/>
      <c r="E51" s="543"/>
      <c r="F51" s="274"/>
      <c r="G51" s="505"/>
      <c r="H51" s="544"/>
      <c r="I51" s="437"/>
      <c r="J51" s="437"/>
      <c r="K51" s="437"/>
      <c r="L51" s="291"/>
      <c r="M51" s="355"/>
    </row>
    <row r="52" spans="1:13">
      <c r="A52" s="210"/>
      <c r="B52" s="541" t="s">
        <v>750</v>
      </c>
      <c r="C52" s="206"/>
      <c r="D52" s="203"/>
      <c r="E52" s="330"/>
      <c r="F52" s="2"/>
      <c r="G52" s="506"/>
      <c r="H52" s="205"/>
      <c r="I52" s="2"/>
      <c r="J52" s="2"/>
      <c r="K52" s="2"/>
      <c r="L52" s="2"/>
      <c r="M52" s="286"/>
    </row>
    <row r="53" spans="1:13">
      <c r="B53" s="17"/>
      <c r="C53" s="245"/>
      <c r="D53" s="245"/>
      <c r="E53" s="543"/>
      <c r="F53" s="274"/>
      <c r="G53" s="505"/>
      <c r="H53" s="544"/>
      <c r="I53" s="437"/>
      <c r="J53" s="437"/>
      <c r="K53" s="437"/>
      <c r="L53" s="291"/>
      <c r="M53" s="355"/>
    </row>
    <row r="54" spans="1:13">
      <c r="B54" s="17"/>
      <c r="C54" s="245"/>
      <c r="D54" s="245"/>
      <c r="E54" s="543"/>
      <c r="F54" s="274"/>
      <c r="G54" s="505"/>
      <c r="H54" s="544"/>
      <c r="I54" s="437"/>
      <c r="J54" s="437"/>
      <c r="K54" s="437"/>
      <c r="L54" s="291"/>
      <c r="M54" s="355"/>
    </row>
    <row r="55" spans="1:13">
      <c r="B55" s="17"/>
      <c r="C55" s="245"/>
      <c r="D55" s="245"/>
      <c r="E55" s="543"/>
      <c r="F55" s="274"/>
      <c r="G55" s="505"/>
      <c r="H55" s="544"/>
      <c r="I55" s="437"/>
      <c r="J55" s="437"/>
      <c r="K55" s="437"/>
      <c r="L55" s="291"/>
      <c r="M55" s="355"/>
    </row>
    <row r="56" spans="1:13">
      <c r="B56" s="316" t="s">
        <v>379</v>
      </c>
      <c r="C56" s="293"/>
      <c r="D56" s="293"/>
      <c r="E56" s="331"/>
      <c r="F56" s="294"/>
      <c r="G56" s="513"/>
      <c r="H56" s="295">
        <f>SUM(H5:H55)</f>
        <v>0</v>
      </c>
      <c r="I56" s="296">
        <f>SUM(I5:I55)</f>
        <v>0</v>
      </c>
      <c r="J56" s="296">
        <f>SUM(J5:J55)</f>
        <v>0</v>
      </c>
      <c r="K56" s="296">
        <f>SUM(K5:K55)</f>
        <v>0</v>
      </c>
      <c r="L56" s="296"/>
      <c r="M56" s="297"/>
    </row>
    <row r="57" spans="1:13">
      <c r="A57" s="14"/>
    </row>
    <row r="58" spans="1:13">
      <c r="A58" s="14"/>
      <c r="B58" s="317" t="s">
        <v>751</v>
      </c>
      <c r="C58" s="300"/>
      <c r="D58" s="300" t="s">
        <v>233</v>
      </c>
      <c r="E58" s="332" t="s">
        <v>752</v>
      </c>
    </row>
    <row r="59" spans="1:13">
      <c r="B59" s="197" t="s">
        <v>0</v>
      </c>
      <c r="C59" s="1"/>
      <c r="D59" s="302" t="e">
        <f>SUM(#REF!)</f>
        <v>#REF!</v>
      </c>
      <c r="E59" s="320" t="e">
        <f>AVERAGE(#REF!)</f>
        <v>#REF!</v>
      </c>
      <c r="F59" s="299"/>
      <c r="G59" s="515"/>
    </row>
    <row r="60" spans="1:13">
      <c r="B60" s="197" t="s">
        <v>753</v>
      </c>
      <c r="C60" s="1"/>
      <c r="D60" s="302" t="e">
        <f>SUM(#REF!)</f>
        <v>#REF!</v>
      </c>
      <c r="E60" s="320"/>
    </row>
    <row r="61" spans="1:13">
      <c r="A61" s="14"/>
      <c r="B61" s="15" t="s">
        <v>754</v>
      </c>
      <c r="C61" s="202"/>
      <c r="D61" s="303" t="e">
        <f>#REF!</f>
        <v>#REF!</v>
      </c>
      <c r="E61" s="333"/>
    </row>
    <row r="62" spans="1:13">
      <c r="A62" s="14"/>
      <c r="B62" s="314" t="s">
        <v>755</v>
      </c>
      <c r="C62" s="2"/>
      <c r="D62" s="305">
        <f>SUM(H9:H17)</f>
        <v>0</v>
      </c>
      <c r="E62" s="334"/>
    </row>
    <row r="63" spans="1:13">
      <c r="A63" s="14"/>
      <c r="B63" s="314" t="s">
        <v>756</v>
      </c>
      <c r="C63" s="2"/>
      <c r="D63" s="305">
        <f>SUM(H15:H20)</f>
        <v>0</v>
      </c>
      <c r="E63" s="334"/>
    </row>
    <row r="64" spans="1:13">
      <c r="A64" s="14"/>
      <c r="B64" s="314" t="s">
        <v>757</v>
      </c>
      <c r="C64" s="2"/>
      <c r="D64" s="305">
        <f>SUM(H21:H24)</f>
        <v>0</v>
      </c>
      <c r="E64" s="334"/>
    </row>
    <row r="65" spans="1:5">
      <c r="A65" s="14"/>
      <c r="B65" s="208" t="s">
        <v>758</v>
      </c>
      <c r="C65" s="1"/>
      <c r="D65" s="307">
        <f>SUM(H26:H33)</f>
        <v>0</v>
      </c>
      <c r="E65" s="320"/>
    </row>
    <row r="66" spans="1:5">
      <c r="A66" s="14"/>
      <c r="B66" s="209" t="s">
        <v>759</v>
      </c>
      <c r="C66" s="9"/>
      <c r="D66" s="309">
        <f>SUM(H34:H38)</f>
        <v>0</v>
      </c>
      <c r="E66" s="335"/>
    </row>
    <row r="67" spans="1:5">
      <c r="A67" s="14"/>
      <c r="B67" s="208" t="s">
        <v>760</v>
      </c>
      <c r="C67" s="1"/>
      <c r="D67" s="307">
        <f>SUM(H39:H39)</f>
        <v>0</v>
      </c>
    </row>
    <row r="68" spans="1:5">
      <c r="A68" s="14"/>
      <c r="B68" s="208" t="s">
        <v>761</v>
      </c>
      <c r="C68" s="1"/>
      <c r="D68" s="307"/>
      <c r="E68" s="320"/>
    </row>
    <row r="69" spans="1:5">
      <c r="A69" s="14"/>
      <c r="B69" s="208" t="s">
        <v>315</v>
      </c>
      <c r="C69" s="1"/>
      <c r="D69" s="307"/>
      <c r="E69" s="320"/>
    </row>
    <row r="70" spans="1:5">
      <c r="B70" s="208" t="s">
        <v>342</v>
      </c>
      <c r="C70" s="1"/>
      <c r="D70" s="307"/>
      <c r="E70" s="320"/>
    </row>
    <row r="71" spans="1:5">
      <c r="B71" s="208" t="s">
        <v>762</v>
      </c>
      <c r="C71" s="1"/>
      <c r="D71" s="547">
        <f>SUM(H5:H55)</f>
        <v>0</v>
      </c>
      <c r="E71" s="320"/>
    </row>
  </sheetData>
  <mergeCells count="6">
    <mergeCell ref="M2:M3"/>
    <mergeCell ref="B1:O1"/>
    <mergeCell ref="B2:B3"/>
    <mergeCell ref="E2:E3"/>
    <mergeCell ref="F2:F3"/>
    <mergeCell ref="H2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232"/>
  <sheetViews>
    <sheetView topLeftCell="A110" workbookViewId="0">
      <selection activeCell="D144" sqref="D144"/>
    </sheetView>
  </sheetViews>
  <sheetFormatPr defaultColWidth="8.85546875" defaultRowHeight="15"/>
  <cols>
    <col min="1" max="1" width="8.85546875" style="20"/>
    <col min="2" max="3" width="14" style="20" customWidth="1"/>
    <col min="4" max="4" width="53.28515625" style="20" customWidth="1"/>
    <col min="5" max="5" width="3.85546875" style="20" customWidth="1"/>
    <col min="6" max="6" width="4.28515625" style="20" customWidth="1"/>
    <col min="7" max="9" width="4.42578125" style="20" customWidth="1"/>
    <col min="10" max="10" width="15" style="20" customWidth="1"/>
    <col min="11" max="11" width="7.7109375" style="20" customWidth="1"/>
    <col min="12" max="17" width="8.85546875" style="20"/>
    <col min="18" max="18" width="10.7109375" style="20" customWidth="1"/>
    <col min="19" max="19" width="12.28515625" style="20" customWidth="1"/>
    <col min="20" max="20" width="11" style="20" customWidth="1"/>
    <col min="21" max="29" width="8.85546875" style="20"/>
    <col min="30" max="30" width="31" style="20" customWidth="1"/>
    <col min="31" max="16384" width="8.85546875" style="20"/>
  </cols>
  <sheetData>
    <row r="1" spans="1:30">
      <c r="A1" s="1291" t="s">
        <v>0</v>
      </c>
      <c r="B1" s="1292"/>
      <c r="C1" s="1292"/>
      <c r="D1" s="1292"/>
      <c r="E1" s="1292"/>
      <c r="F1" s="1292"/>
      <c r="G1" s="1292"/>
      <c r="H1" s="1292"/>
      <c r="I1" s="1292"/>
      <c r="J1" s="1289"/>
      <c r="K1" s="1289"/>
      <c r="L1" s="1289"/>
      <c r="M1" s="1289"/>
      <c r="N1" s="1289"/>
      <c r="O1" s="1289"/>
      <c r="P1" s="1289"/>
      <c r="Q1" s="1289"/>
      <c r="R1" s="1289"/>
      <c r="S1" s="1289"/>
      <c r="T1" s="1289"/>
      <c r="U1" s="1289"/>
      <c r="V1" s="1289"/>
      <c r="W1" s="1289"/>
      <c r="X1" s="1289"/>
      <c r="Y1" s="1289"/>
      <c r="Z1" s="1289"/>
      <c r="AA1" s="1289"/>
      <c r="AB1" s="1289"/>
      <c r="AC1" s="1289"/>
      <c r="AD1" s="1290"/>
    </row>
    <row r="2" spans="1:30" ht="14.45" customHeight="1">
      <c r="A2" s="1256" t="s">
        <v>8</v>
      </c>
      <c r="B2" s="1258" t="s">
        <v>9</v>
      </c>
      <c r="C2" s="69"/>
      <c r="D2" s="1293" t="s">
        <v>11</v>
      </c>
      <c r="E2" s="70"/>
      <c r="F2" s="70"/>
      <c r="G2" s="70"/>
      <c r="H2" s="70"/>
      <c r="I2" s="70"/>
      <c r="J2" s="1282" t="s">
        <v>782</v>
      </c>
      <c r="K2" s="575"/>
      <c r="L2" s="1262" t="s">
        <v>13</v>
      </c>
      <c r="M2" s="576"/>
      <c r="N2" s="1264" t="s">
        <v>5</v>
      </c>
      <c r="O2" s="1264"/>
      <c r="P2" s="1264"/>
      <c r="Q2" s="1264"/>
      <c r="R2" s="1264"/>
      <c r="S2" s="1264" t="s">
        <v>6</v>
      </c>
      <c r="T2" s="1264"/>
      <c r="U2" s="1264"/>
      <c r="V2" s="1264"/>
      <c r="W2" s="1264"/>
      <c r="X2" s="1264"/>
      <c r="Y2" s="1264"/>
      <c r="Z2" s="1264"/>
      <c r="AA2" s="1264"/>
      <c r="AB2" s="1264"/>
      <c r="AC2" s="577"/>
      <c r="AD2" s="1265" t="s">
        <v>7</v>
      </c>
    </row>
    <row r="3" spans="1:30" ht="29.1" customHeight="1">
      <c r="A3" s="1257"/>
      <c r="B3" s="1259"/>
      <c r="C3" s="71"/>
      <c r="D3" s="1294"/>
      <c r="E3" s="70"/>
      <c r="F3" s="70"/>
      <c r="G3" s="70"/>
      <c r="H3" s="70"/>
      <c r="I3" s="70"/>
      <c r="J3" s="1282"/>
      <c r="K3" s="575"/>
      <c r="L3" s="1262"/>
      <c r="M3" s="576"/>
      <c r="N3" s="72" t="s">
        <v>15</v>
      </c>
      <c r="O3" s="72" t="s">
        <v>16</v>
      </c>
      <c r="P3" s="72" t="s">
        <v>17</v>
      </c>
      <c r="Q3" s="72" t="s">
        <v>18</v>
      </c>
      <c r="R3" s="72" t="s">
        <v>19</v>
      </c>
      <c r="S3" s="73" t="s">
        <v>20</v>
      </c>
      <c r="T3" s="74" t="s">
        <v>21</v>
      </c>
      <c r="U3" s="74" t="s">
        <v>22</v>
      </c>
      <c r="V3" s="75" t="s">
        <v>23</v>
      </c>
      <c r="W3" s="76" t="s">
        <v>233</v>
      </c>
      <c r="X3" s="76" t="s">
        <v>363</v>
      </c>
      <c r="Y3" s="76" t="s">
        <v>365</v>
      </c>
      <c r="Z3" s="76" t="s">
        <v>366</v>
      </c>
      <c r="AA3" s="77" t="s">
        <v>24</v>
      </c>
      <c r="AB3" s="77"/>
      <c r="AC3" s="75" t="s">
        <v>783</v>
      </c>
      <c r="AD3" s="1265"/>
    </row>
    <row r="4" spans="1:30">
      <c r="A4" s="20" t="s">
        <v>43</v>
      </c>
      <c r="B4" s="20">
        <v>3</v>
      </c>
      <c r="D4" s="20" t="s">
        <v>784</v>
      </c>
      <c r="AA4" s="20" t="s">
        <v>53</v>
      </c>
      <c r="AC4" s="20" t="s">
        <v>224</v>
      </c>
    </row>
    <row r="5" spans="1:30">
      <c r="B5" s="20">
        <v>28</v>
      </c>
      <c r="D5" s="20" t="s">
        <v>406</v>
      </c>
      <c r="AA5" s="20" t="s">
        <v>53</v>
      </c>
    </row>
    <row r="6" spans="1:30">
      <c r="B6" s="20">
        <v>31</v>
      </c>
      <c r="D6" s="20" t="s">
        <v>407</v>
      </c>
      <c r="AA6" s="20" t="s">
        <v>53</v>
      </c>
    </row>
    <row r="7" spans="1:30">
      <c r="B7" s="20">
        <v>31</v>
      </c>
      <c r="D7" s="20" t="s">
        <v>408</v>
      </c>
      <c r="AA7" s="20" t="s">
        <v>53</v>
      </c>
    </row>
    <row r="8" spans="1:30">
      <c r="B8" s="20">
        <v>31</v>
      </c>
      <c r="D8" s="20" t="s">
        <v>404</v>
      </c>
      <c r="AA8" s="20" t="s">
        <v>53</v>
      </c>
    </row>
    <row r="9" spans="1:30">
      <c r="A9" s="20" t="s">
        <v>43</v>
      </c>
      <c r="B9" s="20">
        <v>31</v>
      </c>
      <c r="D9" s="20" t="s">
        <v>785</v>
      </c>
      <c r="X9" s="20" t="s">
        <v>53</v>
      </c>
      <c r="AA9" s="20" t="s">
        <v>53</v>
      </c>
    </row>
    <row r="10" spans="1:30">
      <c r="A10" s="1288" t="s">
        <v>54</v>
      </c>
      <c r="B10" s="1289"/>
      <c r="C10" s="1289"/>
      <c r="D10" s="1289"/>
      <c r="E10" s="1289"/>
      <c r="F10" s="1289"/>
      <c r="G10" s="1289"/>
      <c r="H10" s="1289"/>
      <c r="I10" s="1289"/>
      <c r="J10" s="1289"/>
      <c r="K10" s="1289"/>
      <c r="L10" s="1289"/>
      <c r="M10" s="1289"/>
      <c r="N10" s="1289"/>
      <c r="O10" s="1289"/>
      <c r="P10" s="1289"/>
      <c r="Q10" s="1289"/>
      <c r="R10" s="1289"/>
      <c r="S10" s="1289"/>
      <c r="T10" s="1289"/>
      <c r="U10" s="1289"/>
      <c r="V10" s="1289"/>
      <c r="W10" s="1289"/>
      <c r="X10" s="1289"/>
      <c r="Y10" s="1289"/>
      <c r="Z10" s="1289"/>
      <c r="AA10" s="1289"/>
      <c r="AB10" s="1289"/>
      <c r="AC10" s="1289"/>
      <c r="AD10" s="1290"/>
    </row>
    <row r="11" spans="1:30" ht="14.45" customHeight="1">
      <c r="A11" s="1256" t="s">
        <v>8</v>
      </c>
      <c r="B11" s="1258" t="s">
        <v>9</v>
      </c>
      <c r="C11" s="144"/>
      <c r="D11" s="1260" t="s">
        <v>11</v>
      </c>
      <c r="E11" s="578"/>
      <c r="F11" s="578"/>
      <c r="G11" s="578"/>
      <c r="H11" s="578"/>
      <c r="I11" s="578"/>
      <c r="J11" s="1262" t="s">
        <v>782</v>
      </c>
      <c r="K11" s="576"/>
      <c r="L11" s="1262" t="s">
        <v>13</v>
      </c>
      <c r="M11" s="576"/>
      <c r="N11" s="1264" t="s">
        <v>5</v>
      </c>
      <c r="O11" s="1264"/>
      <c r="P11" s="1264"/>
      <c r="Q11" s="1264"/>
      <c r="R11" s="1264"/>
      <c r="S11" s="1264" t="s">
        <v>6</v>
      </c>
      <c r="T11" s="1264"/>
      <c r="U11" s="1264"/>
      <c r="V11" s="1264"/>
      <c r="W11" s="1264"/>
      <c r="X11" s="1264"/>
      <c r="Y11" s="1264"/>
      <c r="Z11" s="1264"/>
      <c r="AA11" s="1264"/>
      <c r="AB11" s="1264"/>
      <c r="AC11" s="577"/>
      <c r="AD11" s="1265" t="s">
        <v>7</v>
      </c>
    </row>
    <row r="12" spans="1:30" ht="29.1" customHeight="1">
      <c r="A12" s="1257"/>
      <c r="B12" s="1259"/>
      <c r="C12" s="145"/>
      <c r="D12" s="1261"/>
      <c r="E12" s="579"/>
      <c r="F12" s="579"/>
      <c r="G12" s="579"/>
      <c r="H12" s="579"/>
      <c r="I12" s="579"/>
      <c r="J12" s="1263"/>
      <c r="K12" s="580"/>
      <c r="L12" s="1263"/>
      <c r="M12" s="580"/>
      <c r="N12" s="78" t="s">
        <v>15</v>
      </c>
      <c r="O12" s="78" t="s">
        <v>16</v>
      </c>
      <c r="P12" s="78" t="s">
        <v>17</v>
      </c>
      <c r="Q12" s="78" t="s">
        <v>18</v>
      </c>
      <c r="R12" s="78" t="s">
        <v>19</v>
      </c>
      <c r="S12" s="79" t="s">
        <v>20</v>
      </c>
      <c r="T12" s="80" t="s">
        <v>21</v>
      </c>
      <c r="U12" s="80" t="s">
        <v>22</v>
      </c>
      <c r="V12" s="578" t="s">
        <v>23</v>
      </c>
      <c r="W12" s="81" t="s">
        <v>233</v>
      </c>
      <c r="X12" s="81" t="s">
        <v>363</v>
      </c>
      <c r="Y12" s="81" t="s">
        <v>365</v>
      </c>
      <c r="Z12" s="81" t="s">
        <v>366</v>
      </c>
      <c r="AA12" s="82" t="s">
        <v>24</v>
      </c>
      <c r="AB12" s="82"/>
      <c r="AC12" s="578" t="s">
        <v>26</v>
      </c>
      <c r="AD12" s="1266"/>
    </row>
    <row r="13" spans="1:30">
      <c r="A13" s="70"/>
      <c r="B13" s="23">
        <v>5</v>
      </c>
      <c r="C13" s="23"/>
      <c r="D13" s="36" t="s">
        <v>786</v>
      </c>
      <c r="E13" s="36"/>
      <c r="F13" s="36"/>
      <c r="G13" s="36"/>
      <c r="H13" s="36"/>
      <c r="I13" s="36"/>
      <c r="J13" s="83"/>
      <c r="K13" s="83"/>
      <c r="L13" s="83"/>
      <c r="M13" s="83"/>
      <c r="N13" s="84" t="s">
        <v>87</v>
      </c>
      <c r="O13" s="84" t="s">
        <v>87</v>
      </c>
      <c r="P13" s="84"/>
      <c r="Q13" s="84" t="s">
        <v>87</v>
      </c>
      <c r="R13" s="84"/>
      <c r="S13" s="84" t="s">
        <v>787</v>
      </c>
      <c r="T13" s="83"/>
      <c r="U13" s="83" t="s">
        <v>87</v>
      </c>
      <c r="V13" s="84"/>
      <c r="W13" s="84"/>
      <c r="X13" s="84"/>
      <c r="Y13" s="84"/>
      <c r="Z13" s="84"/>
      <c r="AA13" s="84"/>
      <c r="AB13" s="84"/>
      <c r="AC13" s="84"/>
      <c r="AD13" s="85"/>
    </row>
    <row r="14" spans="1:30">
      <c r="A14" s="86" t="s">
        <v>43</v>
      </c>
      <c r="B14" s="51">
        <v>7</v>
      </c>
      <c r="C14" s="51"/>
      <c r="D14" s="19" t="s">
        <v>788</v>
      </c>
      <c r="E14" s="19"/>
      <c r="F14" s="19"/>
      <c r="G14" s="19"/>
      <c r="H14" s="19"/>
      <c r="I14" s="19"/>
      <c r="J14" s="87"/>
      <c r="K14" s="87"/>
      <c r="L14" s="87"/>
      <c r="M14" s="87"/>
      <c r="N14" s="88"/>
      <c r="O14" s="88"/>
      <c r="P14" s="88"/>
      <c r="Q14" s="88"/>
      <c r="R14" s="88"/>
      <c r="S14" s="88"/>
      <c r="T14" s="87"/>
      <c r="U14" s="87"/>
      <c r="V14" s="88"/>
      <c r="W14" s="88"/>
      <c r="X14" s="88"/>
      <c r="Y14" s="88"/>
      <c r="Z14" s="88"/>
      <c r="AA14" s="88"/>
      <c r="AB14" s="88"/>
      <c r="AC14" s="88"/>
      <c r="AD14" s="89"/>
    </row>
    <row r="15" spans="1:30">
      <c r="A15" s="20" t="s">
        <v>789</v>
      </c>
      <c r="B15" s="20" t="s">
        <v>790</v>
      </c>
      <c r="D15" s="20" t="s">
        <v>64</v>
      </c>
    </row>
    <row r="16" spans="1:30">
      <c r="A16" s="20" t="s">
        <v>43</v>
      </c>
      <c r="B16" s="20">
        <v>14</v>
      </c>
      <c r="D16" s="20" t="s">
        <v>65</v>
      </c>
    </row>
    <row r="17" spans="1:30">
      <c r="A17" s="20" t="s">
        <v>32</v>
      </c>
      <c r="B17" s="20">
        <v>17</v>
      </c>
      <c r="D17" s="20" t="s">
        <v>66</v>
      </c>
      <c r="AA17" s="20" t="s">
        <v>53</v>
      </c>
    </row>
    <row r="18" spans="1:30">
      <c r="A18" s="20" t="s">
        <v>32</v>
      </c>
      <c r="B18" s="20">
        <v>17</v>
      </c>
      <c r="D18" s="20" t="s">
        <v>791</v>
      </c>
    </row>
    <row r="19" spans="1:30">
      <c r="A19" s="20" t="s">
        <v>792</v>
      </c>
      <c r="B19" s="20">
        <v>17</v>
      </c>
      <c r="D19" s="20" t="s">
        <v>788</v>
      </c>
    </row>
    <row r="20" spans="1:30">
      <c r="A20" s="20" t="s">
        <v>110</v>
      </c>
      <c r="B20" s="20">
        <v>17</v>
      </c>
      <c r="D20" s="20" t="s">
        <v>88</v>
      </c>
    </row>
    <row r="21" spans="1:30">
      <c r="A21" s="20" t="s">
        <v>67</v>
      </c>
      <c r="B21" s="20" t="s">
        <v>793</v>
      </c>
      <c r="D21" s="20" t="s">
        <v>69</v>
      </c>
    </row>
    <row r="22" spans="1:30">
      <c r="A22" s="20" t="s">
        <v>794</v>
      </c>
      <c r="B22" s="20" t="s">
        <v>795</v>
      </c>
      <c r="D22" s="20" t="s">
        <v>76</v>
      </c>
    </row>
    <row r="23" spans="1:30">
      <c r="A23" s="20" t="s">
        <v>43</v>
      </c>
      <c r="B23" s="20">
        <v>28</v>
      </c>
      <c r="D23" s="20" t="s">
        <v>796</v>
      </c>
    </row>
    <row r="24" spans="1:30">
      <c r="A24" s="1284" t="s">
        <v>82</v>
      </c>
      <c r="B24" s="1285"/>
      <c r="C24" s="1285"/>
      <c r="D24" s="1285"/>
      <c r="E24" s="1285"/>
      <c r="F24" s="1285"/>
      <c r="G24" s="1285"/>
      <c r="H24" s="1285"/>
      <c r="I24" s="1285"/>
      <c r="J24" s="1285"/>
      <c r="K24" s="1285"/>
      <c r="L24" s="1285"/>
      <c r="M24" s="1285"/>
      <c r="N24" s="1285"/>
      <c r="O24" s="1285"/>
      <c r="P24" s="1285"/>
      <c r="Q24" s="1285"/>
      <c r="R24" s="1285"/>
      <c r="S24" s="1285"/>
      <c r="T24" s="1285"/>
      <c r="U24" s="1285"/>
      <c r="V24" s="1285"/>
      <c r="W24" s="1285"/>
      <c r="X24" s="1285"/>
      <c r="Y24" s="1285"/>
      <c r="Z24" s="1285"/>
      <c r="AA24" s="1285"/>
      <c r="AB24" s="1285"/>
      <c r="AC24" s="1285"/>
      <c r="AD24" s="1286"/>
    </row>
    <row r="25" spans="1:30" ht="14.45" customHeight="1">
      <c r="A25" s="1256" t="s">
        <v>8</v>
      </c>
      <c r="B25" s="1258" t="s">
        <v>9</v>
      </c>
      <c r="C25" s="144"/>
      <c r="D25" s="1260" t="s">
        <v>11</v>
      </c>
      <c r="E25" s="578"/>
      <c r="F25" s="578"/>
      <c r="G25" s="578"/>
      <c r="H25" s="578"/>
      <c r="I25" s="578"/>
      <c r="J25" s="1262" t="s">
        <v>782</v>
      </c>
      <c r="K25" s="576"/>
      <c r="L25" s="1262" t="s">
        <v>13</v>
      </c>
      <c r="M25" s="576"/>
      <c r="N25" s="1264" t="s">
        <v>5</v>
      </c>
      <c r="O25" s="1264"/>
      <c r="P25" s="1264"/>
      <c r="Q25" s="1264"/>
      <c r="R25" s="1264"/>
      <c r="S25" s="1264" t="s">
        <v>6</v>
      </c>
      <c r="T25" s="1264"/>
      <c r="U25" s="1264"/>
      <c r="V25" s="1264"/>
      <c r="W25" s="1264"/>
      <c r="X25" s="1264"/>
      <c r="Y25" s="1264"/>
      <c r="Z25" s="1264"/>
      <c r="AA25" s="1264"/>
      <c r="AB25" s="1264"/>
      <c r="AC25" s="577"/>
      <c r="AD25" s="1265" t="s">
        <v>7</v>
      </c>
    </row>
    <row r="26" spans="1:30" ht="29.1" customHeight="1">
      <c r="A26" s="1257"/>
      <c r="B26" s="1259"/>
      <c r="C26" s="146" t="s">
        <v>360</v>
      </c>
      <c r="D26" s="1287"/>
      <c r="E26" s="581"/>
      <c r="F26" s="581"/>
      <c r="G26" s="581"/>
      <c r="H26" s="581"/>
      <c r="I26" s="581"/>
      <c r="J26" s="1262"/>
      <c r="K26" s="576"/>
      <c r="L26" s="1262"/>
      <c r="M26" s="576"/>
      <c r="N26" s="72" t="s">
        <v>15</v>
      </c>
      <c r="O26" s="72" t="s">
        <v>16</v>
      </c>
      <c r="P26" s="72" t="s">
        <v>17</v>
      </c>
      <c r="Q26" s="72" t="s">
        <v>18</v>
      </c>
      <c r="R26" s="72" t="s">
        <v>19</v>
      </c>
      <c r="S26" s="73" t="s">
        <v>20</v>
      </c>
      <c r="T26" s="74" t="s">
        <v>21</v>
      </c>
      <c r="U26" s="74" t="s">
        <v>22</v>
      </c>
      <c r="V26" s="75" t="s">
        <v>23</v>
      </c>
      <c r="W26" s="76" t="s">
        <v>233</v>
      </c>
      <c r="X26" s="76" t="s">
        <v>363</v>
      </c>
      <c r="Y26" s="76" t="s">
        <v>365</v>
      </c>
      <c r="Z26" s="76" t="s">
        <v>366</v>
      </c>
      <c r="AA26" s="77" t="s">
        <v>24</v>
      </c>
      <c r="AB26" s="77"/>
      <c r="AC26" s="75" t="s">
        <v>26</v>
      </c>
      <c r="AD26" s="1265"/>
    </row>
    <row r="27" spans="1:30">
      <c r="A27" s="20" t="s">
        <v>43</v>
      </c>
      <c r="B27" s="20">
        <v>4</v>
      </c>
      <c r="D27" s="20" t="s">
        <v>84</v>
      </c>
      <c r="N27" s="20" t="s">
        <v>87</v>
      </c>
      <c r="O27" s="20" t="s">
        <v>87</v>
      </c>
      <c r="P27" s="20" t="s">
        <v>87</v>
      </c>
    </row>
    <row r="28" spans="1:30">
      <c r="A28" s="20" t="s">
        <v>32</v>
      </c>
      <c r="B28" s="20">
        <v>7</v>
      </c>
      <c r="D28" s="20" t="s">
        <v>86</v>
      </c>
      <c r="N28" s="20" t="s">
        <v>87</v>
      </c>
      <c r="O28" s="20" t="s">
        <v>87</v>
      </c>
      <c r="P28" s="20" t="s">
        <v>87</v>
      </c>
      <c r="AA28" s="20" t="s">
        <v>87</v>
      </c>
    </row>
    <row r="29" spans="1:30">
      <c r="A29" s="20" t="s">
        <v>32</v>
      </c>
      <c r="B29" s="20">
        <v>7</v>
      </c>
      <c r="D29" s="20" t="s">
        <v>88</v>
      </c>
    </row>
    <row r="30" spans="1:30">
      <c r="A30" s="20" t="s">
        <v>55</v>
      </c>
      <c r="B30" s="20">
        <v>8</v>
      </c>
      <c r="D30" s="20" t="s">
        <v>797</v>
      </c>
      <c r="AA30" s="20" t="s">
        <v>87</v>
      </c>
    </row>
    <row r="31" spans="1:30">
      <c r="A31" s="20" t="s">
        <v>43</v>
      </c>
      <c r="B31" s="20">
        <v>11</v>
      </c>
      <c r="D31" s="21" t="s">
        <v>92</v>
      </c>
      <c r="E31" s="21"/>
      <c r="F31" s="21"/>
      <c r="G31" s="21"/>
      <c r="H31" s="21"/>
      <c r="I31" s="21"/>
      <c r="N31" s="20" t="s">
        <v>87</v>
      </c>
      <c r="O31" s="20" t="s">
        <v>87</v>
      </c>
      <c r="P31" s="20" t="s">
        <v>87</v>
      </c>
      <c r="AA31" s="20" t="s">
        <v>87</v>
      </c>
    </row>
    <row r="32" spans="1:30">
      <c r="A32" s="20" t="s">
        <v>32</v>
      </c>
      <c r="B32" s="20">
        <v>14</v>
      </c>
      <c r="D32" s="20" t="s">
        <v>95</v>
      </c>
    </row>
    <row r="33" spans="1:30">
      <c r="A33" s="20" t="s">
        <v>32</v>
      </c>
      <c r="B33" s="20">
        <v>14</v>
      </c>
      <c r="D33" s="20" t="s">
        <v>798</v>
      </c>
      <c r="N33" s="20" t="s">
        <v>87</v>
      </c>
      <c r="O33" s="20" t="s">
        <v>53</v>
      </c>
      <c r="P33" s="20" t="s">
        <v>53</v>
      </c>
      <c r="Q33" s="20" t="s">
        <v>53</v>
      </c>
      <c r="S33" s="20" t="s">
        <v>87</v>
      </c>
      <c r="T33" s="20" t="s">
        <v>87</v>
      </c>
    </row>
    <row r="34" spans="1:30">
      <c r="A34" s="20" t="s">
        <v>43</v>
      </c>
      <c r="B34" s="20">
        <v>16</v>
      </c>
      <c r="D34" s="21" t="s">
        <v>799</v>
      </c>
      <c r="E34" s="21"/>
      <c r="F34" s="21"/>
      <c r="G34" s="21"/>
      <c r="H34" s="21"/>
      <c r="I34" s="21"/>
      <c r="N34" s="20" t="s">
        <v>87</v>
      </c>
      <c r="O34" s="20" t="s">
        <v>87</v>
      </c>
      <c r="P34" s="20" t="s">
        <v>87</v>
      </c>
      <c r="Q34" s="20" t="s">
        <v>87</v>
      </c>
    </row>
    <row r="35" spans="1:30">
      <c r="A35" s="20" t="s">
        <v>32</v>
      </c>
      <c r="B35" s="20">
        <v>21</v>
      </c>
      <c r="D35" s="21" t="s">
        <v>192</v>
      </c>
      <c r="E35" s="21"/>
      <c r="F35" s="21"/>
      <c r="G35" s="21"/>
      <c r="H35" s="21"/>
      <c r="I35" s="21"/>
    </row>
    <row r="36" spans="1:30">
      <c r="A36" s="20" t="s">
        <v>55</v>
      </c>
      <c r="B36" s="20">
        <v>22</v>
      </c>
      <c r="D36" s="21" t="s">
        <v>800</v>
      </c>
      <c r="E36" s="21"/>
      <c r="F36" s="21"/>
      <c r="G36" s="21"/>
      <c r="H36" s="21"/>
      <c r="I36" s="21"/>
      <c r="N36" s="20" t="s">
        <v>87</v>
      </c>
      <c r="O36" s="20" t="s">
        <v>87</v>
      </c>
      <c r="P36" s="20" t="s">
        <v>87</v>
      </c>
      <c r="Q36" s="20" t="s">
        <v>87</v>
      </c>
      <c r="S36" s="20" t="s">
        <v>87</v>
      </c>
      <c r="T36" s="20" t="s">
        <v>87</v>
      </c>
      <c r="U36" s="20" t="s">
        <v>87</v>
      </c>
    </row>
    <row r="37" spans="1:30">
      <c r="B37" s="20">
        <v>28</v>
      </c>
      <c r="D37" s="20" t="s">
        <v>801</v>
      </c>
    </row>
    <row r="38" spans="1:30">
      <c r="A38" s="1253" t="s">
        <v>117</v>
      </c>
      <c r="B38" s="1254"/>
      <c r="C38" s="1254"/>
      <c r="D38" s="1254"/>
      <c r="E38" s="1274"/>
      <c r="F38" s="1274"/>
      <c r="G38" s="1274"/>
      <c r="H38" s="1274"/>
      <c r="I38" s="1274"/>
      <c r="J38" s="1274"/>
      <c r="K38" s="1274"/>
      <c r="L38" s="1254"/>
      <c r="M38" s="1254"/>
      <c r="N38" s="1254"/>
      <c r="O38" s="1254"/>
      <c r="P38" s="1254"/>
      <c r="Q38" s="1254"/>
      <c r="R38" s="1254"/>
      <c r="S38" s="1254"/>
      <c r="T38" s="1254"/>
      <c r="U38" s="1254"/>
      <c r="V38" s="1254"/>
      <c r="W38" s="1254"/>
      <c r="X38" s="1254"/>
      <c r="Y38" s="1254"/>
      <c r="Z38" s="1254"/>
      <c r="AA38" s="1254"/>
      <c r="AB38" s="1254"/>
      <c r="AC38" s="1254"/>
      <c r="AD38" s="1255"/>
    </row>
    <row r="39" spans="1:30" ht="33" customHeight="1">
      <c r="A39" s="1256" t="s">
        <v>8</v>
      </c>
      <c r="B39" s="1258" t="s">
        <v>9</v>
      </c>
      <c r="C39" s="90"/>
      <c r="D39" s="1280" t="s">
        <v>11</v>
      </c>
      <c r="E39" s="1267" t="s">
        <v>802</v>
      </c>
      <c r="F39" s="1267"/>
      <c r="G39" s="1267"/>
      <c r="H39" s="1267"/>
      <c r="I39" s="1267"/>
      <c r="J39" s="1267"/>
      <c r="K39" s="91"/>
      <c r="L39" s="1282" t="s">
        <v>13</v>
      </c>
      <c r="M39" s="575"/>
      <c r="N39" s="1264" t="s">
        <v>5</v>
      </c>
      <c r="O39" s="1264"/>
      <c r="P39" s="1264"/>
      <c r="Q39" s="1264"/>
      <c r="R39" s="1264"/>
      <c r="S39" s="1264" t="s">
        <v>6</v>
      </c>
      <c r="T39" s="1264"/>
      <c r="U39" s="1264"/>
      <c r="V39" s="1264"/>
      <c r="W39" s="1264"/>
      <c r="X39" s="1264"/>
      <c r="Y39" s="1264"/>
      <c r="Z39" s="1264"/>
      <c r="AA39" s="1264"/>
      <c r="AB39" s="1264"/>
      <c r="AC39" s="577"/>
      <c r="AD39" s="1265" t="s">
        <v>7</v>
      </c>
    </row>
    <row r="40" spans="1:30" ht="29.1" customHeight="1">
      <c r="A40" s="1257"/>
      <c r="B40" s="1259"/>
      <c r="C40" s="92" t="s">
        <v>360</v>
      </c>
      <c r="D40" s="1281"/>
      <c r="E40" s="573" t="s">
        <v>27</v>
      </c>
      <c r="F40" s="573" t="s">
        <v>28</v>
      </c>
      <c r="G40" s="573" t="s">
        <v>29</v>
      </c>
      <c r="H40" s="573" t="s">
        <v>30</v>
      </c>
      <c r="I40" s="573" t="s">
        <v>31</v>
      </c>
      <c r="J40" s="585" t="s">
        <v>19</v>
      </c>
      <c r="K40" s="91"/>
      <c r="L40" s="1283"/>
      <c r="M40" s="584" t="s">
        <v>803</v>
      </c>
      <c r="N40" s="78" t="s">
        <v>15</v>
      </c>
      <c r="O40" s="78" t="s">
        <v>16</v>
      </c>
      <c r="P40" s="78" t="s">
        <v>17</v>
      </c>
      <c r="Q40" s="78" t="s">
        <v>18</v>
      </c>
      <c r="R40" s="78" t="s">
        <v>19</v>
      </c>
      <c r="S40" s="79" t="s">
        <v>20</v>
      </c>
      <c r="T40" s="80" t="s">
        <v>21</v>
      </c>
      <c r="U40" s="80" t="s">
        <v>804</v>
      </c>
      <c r="V40" s="578" t="s">
        <v>23</v>
      </c>
      <c r="W40" s="81" t="s">
        <v>233</v>
      </c>
      <c r="X40" s="81" t="s">
        <v>363</v>
      </c>
      <c r="Y40" s="81" t="s">
        <v>365</v>
      </c>
      <c r="Z40" s="81" t="s">
        <v>366</v>
      </c>
      <c r="AA40" s="82" t="s">
        <v>24</v>
      </c>
      <c r="AB40" s="82"/>
      <c r="AC40" s="580" t="s">
        <v>805</v>
      </c>
      <c r="AD40" s="1266"/>
    </row>
    <row r="41" spans="1:30" s="22" customFormat="1">
      <c r="A41" s="11" t="s">
        <v>806</v>
      </c>
      <c r="B41" s="45">
        <v>1</v>
      </c>
      <c r="C41" s="45"/>
      <c r="D41" s="11" t="s">
        <v>192</v>
      </c>
      <c r="E41" s="93" t="s">
        <v>45</v>
      </c>
      <c r="F41" s="93" t="s">
        <v>36</v>
      </c>
      <c r="G41" s="93" t="s">
        <v>35</v>
      </c>
      <c r="H41" s="93" t="s">
        <v>37</v>
      </c>
      <c r="I41" s="93" t="s">
        <v>35</v>
      </c>
      <c r="J41" s="94" t="s">
        <v>104</v>
      </c>
      <c r="K41" s="95"/>
      <c r="L41" s="96"/>
      <c r="M41" s="95"/>
      <c r="N41" s="11"/>
      <c r="O41" s="11"/>
      <c r="P41" s="11"/>
      <c r="Q41" s="11"/>
      <c r="R41" s="11"/>
      <c r="S41" s="11"/>
      <c r="T41" s="95"/>
      <c r="U41" s="95"/>
      <c r="V41" s="11"/>
      <c r="W41" s="11"/>
      <c r="X41" s="11"/>
      <c r="Y41" s="11"/>
      <c r="Z41" s="11"/>
      <c r="AA41" s="11"/>
      <c r="AB41" s="11"/>
      <c r="AC41" s="11"/>
      <c r="AD41" s="97"/>
    </row>
    <row r="42" spans="1:30" s="22" customFormat="1" ht="30">
      <c r="A42" s="11" t="s">
        <v>55</v>
      </c>
      <c r="B42" s="45">
        <v>6</v>
      </c>
      <c r="C42" s="45"/>
      <c r="D42" s="95" t="s">
        <v>807</v>
      </c>
      <c r="E42" s="93"/>
      <c r="F42" s="93"/>
      <c r="G42" s="93"/>
      <c r="H42" s="93"/>
      <c r="I42" s="93"/>
      <c r="J42" s="98"/>
      <c r="K42" s="98"/>
      <c r="L42" s="95"/>
      <c r="M42" s="95"/>
      <c r="N42" s="11" t="s">
        <v>87</v>
      </c>
      <c r="O42" s="11" t="s">
        <v>87</v>
      </c>
      <c r="P42" s="11" t="s">
        <v>87</v>
      </c>
      <c r="Q42" s="11" t="s">
        <v>87</v>
      </c>
      <c r="R42" s="11"/>
      <c r="S42" s="11" t="s">
        <v>787</v>
      </c>
      <c r="T42" s="95" t="s">
        <v>87</v>
      </c>
      <c r="U42" s="95"/>
      <c r="V42" s="11"/>
      <c r="W42" s="11"/>
      <c r="X42" s="11"/>
      <c r="Y42" s="11"/>
      <c r="Z42" s="11"/>
      <c r="AA42" s="11"/>
      <c r="AB42" s="11"/>
      <c r="AC42" s="11"/>
      <c r="AD42" s="97"/>
    </row>
    <row r="43" spans="1:30">
      <c r="A43" s="23" t="s">
        <v>57</v>
      </c>
      <c r="B43" s="23">
        <v>7</v>
      </c>
      <c r="C43" s="23"/>
      <c r="D43" s="23" t="s">
        <v>123</v>
      </c>
      <c r="E43" s="56" t="s">
        <v>35</v>
      </c>
      <c r="F43" s="56" t="s">
        <v>36</v>
      </c>
      <c r="G43" s="56" t="s">
        <v>37</v>
      </c>
      <c r="H43" s="56" t="s">
        <v>35</v>
      </c>
      <c r="I43" s="56" t="s">
        <v>35</v>
      </c>
      <c r="J43" s="23" t="s">
        <v>40</v>
      </c>
      <c r="K43" s="23"/>
      <c r="L43" s="23"/>
      <c r="M43" s="23"/>
      <c r="N43" s="23" t="s">
        <v>87</v>
      </c>
      <c r="O43" s="23" t="s">
        <v>87</v>
      </c>
      <c r="P43" s="23" t="s">
        <v>87</v>
      </c>
      <c r="Q43" s="23" t="s">
        <v>40</v>
      </c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 t="s">
        <v>224</v>
      </c>
      <c r="AD43" s="23"/>
    </row>
    <row r="44" spans="1:30">
      <c r="A44" s="23" t="s">
        <v>91</v>
      </c>
      <c r="B44" s="23">
        <v>10</v>
      </c>
      <c r="C44" s="23"/>
      <c r="D44" s="23" t="s">
        <v>808</v>
      </c>
      <c r="E44" s="24" t="s">
        <v>45</v>
      </c>
      <c r="F44" s="24" t="s">
        <v>36</v>
      </c>
      <c r="G44" s="24" t="s">
        <v>37</v>
      </c>
      <c r="H44" s="24" t="s">
        <v>37</v>
      </c>
      <c r="I44" s="24" t="s">
        <v>37</v>
      </c>
      <c r="J44" s="23" t="s">
        <v>40</v>
      </c>
      <c r="K44" s="23"/>
      <c r="L44" s="23" t="s">
        <v>809</v>
      </c>
      <c r="M44" s="23" t="s">
        <v>87</v>
      </c>
      <c r="N44" s="23" t="s">
        <v>87</v>
      </c>
      <c r="O44" s="23" t="s">
        <v>87</v>
      </c>
      <c r="P44" s="23" t="s">
        <v>87</v>
      </c>
      <c r="Q44" s="23" t="s">
        <v>87</v>
      </c>
      <c r="R44" s="23"/>
      <c r="S44" s="23" t="s">
        <v>87</v>
      </c>
      <c r="T44" s="23" t="s">
        <v>87</v>
      </c>
      <c r="U44" s="23"/>
      <c r="V44" s="23" t="s">
        <v>40</v>
      </c>
      <c r="W44" s="23" t="s">
        <v>87</v>
      </c>
      <c r="X44" s="23" t="s">
        <v>53</v>
      </c>
      <c r="Y44" s="23" t="s">
        <v>53</v>
      </c>
      <c r="Z44" s="23" t="s">
        <v>53</v>
      </c>
      <c r="AA44" s="23" t="s">
        <v>87</v>
      </c>
      <c r="AB44" s="23"/>
      <c r="AC44" s="23" t="s">
        <v>810</v>
      </c>
      <c r="AD44" s="23"/>
    </row>
    <row r="45" spans="1:30">
      <c r="A45" s="23"/>
      <c r="B45" s="23">
        <v>13</v>
      </c>
      <c r="C45" s="23"/>
      <c r="D45" s="23" t="s">
        <v>153</v>
      </c>
      <c r="E45" s="24" t="s">
        <v>36</v>
      </c>
      <c r="F45" s="24" t="s">
        <v>35</v>
      </c>
      <c r="G45" s="24" t="s">
        <v>35</v>
      </c>
      <c r="H45" s="24" t="s">
        <v>35</v>
      </c>
      <c r="I45" s="24" t="s">
        <v>35</v>
      </c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</row>
    <row r="46" spans="1:30">
      <c r="A46" s="23" t="s">
        <v>55</v>
      </c>
      <c r="B46" s="23">
        <v>13</v>
      </c>
      <c r="C46" s="23"/>
      <c r="D46" s="23" t="s">
        <v>797</v>
      </c>
      <c r="E46" s="24" t="s">
        <v>36</v>
      </c>
      <c r="F46" s="24" t="s">
        <v>37</v>
      </c>
      <c r="G46" s="24" t="s">
        <v>35</v>
      </c>
      <c r="H46" s="24" t="s">
        <v>35</v>
      </c>
      <c r="I46" s="24" t="s">
        <v>35</v>
      </c>
      <c r="J46" s="23" t="s">
        <v>40</v>
      </c>
      <c r="K46" s="23"/>
      <c r="L46" s="23"/>
      <c r="M46" s="23"/>
      <c r="N46" s="23"/>
      <c r="O46" s="23"/>
      <c r="P46" s="23"/>
      <c r="Q46" s="23"/>
      <c r="R46" s="23" t="s">
        <v>811</v>
      </c>
      <c r="S46" s="23" t="s">
        <v>812</v>
      </c>
      <c r="T46" s="23"/>
      <c r="U46" s="23"/>
      <c r="V46" s="23" t="s">
        <v>40</v>
      </c>
      <c r="W46" s="23"/>
      <c r="X46" s="23"/>
      <c r="Y46" s="23"/>
      <c r="Z46" s="23"/>
      <c r="AA46" s="23"/>
      <c r="AB46" s="23"/>
      <c r="AC46" s="23"/>
      <c r="AD46" s="23"/>
    </row>
    <row r="47" spans="1:30">
      <c r="A47" s="23"/>
      <c r="B47" s="23">
        <v>15</v>
      </c>
      <c r="C47" s="23"/>
      <c r="D47" s="24" t="s">
        <v>813</v>
      </c>
      <c r="E47" s="24" t="s">
        <v>36</v>
      </c>
      <c r="F47" s="24" t="s">
        <v>36</v>
      </c>
      <c r="G47" s="24" t="s">
        <v>35</v>
      </c>
      <c r="H47" s="24" t="s">
        <v>35</v>
      </c>
      <c r="I47" s="24" t="s">
        <v>37</v>
      </c>
      <c r="J47" s="25"/>
      <c r="K47" s="25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 t="s">
        <v>87</v>
      </c>
      <c r="X47" s="23" t="s">
        <v>87</v>
      </c>
      <c r="Y47" s="23"/>
      <c r="Z47" s="23" t="s">
        <v>87</v>
      </c>
      <c r="AA47" s="23" t="s">
        <v>87</v>
      </c>
      <c r="AB47" s="23"/>
      <c r="AC47" s="23"/>
      <c r="AD47" s="23" t="s">
        <v>814</v>
      </c>
    </row>
    <row r="48" spans="1:30">
      <c r="A48" s="23" t="s">
        <v>41</v>
      </c>
      <c r="B48" s="23">
        <v>15</v>
      </c>
      <c r="C48" s="23"/>
      <c r="D48" s="23" t="s">
        <v>145</v>
      </c>
      <c r="E48" s="24" t="s">
        <v>45</v>
      </c>
      <c r="F48" s="24" t="s">
        <v>36</v>
      </c>
      <c r="G48" s="24" t="s">
        <v>37</v>
      </c>
      <c r="H48" s="24" t="s">
        <v>35</v>
      </c>
      <c r="I48" s="24" t="s">
        <v>35</v>
      </c>
      <c r="J48" s="25" t="s">
        <v>40</v>
      </c>
      <c r="K48" s="25"/>
      <c r="L48" s="23"/>
      <c r="M48" s="23" t="s">
        <v>87</v>
      </c>
      <c r="N48" s="23" t="s">
        <v>87</v>
      </c>
      <c r="O48" s="23" t="s">
        <v>87</v>
      </c>
      <c r="P48" s="23" t="s">
        <v>87</v>
      </c>
      <c r="Q48" s="23"/>
      <c r="R48" s="23"/>
      <c r="S48" s="23"/>
      <c r="T48" s="23" t="s">
        <v>40</v>
      </c>
      <c r="U48" s="23"/>
      <c r="V48" s="23"/>
      <c r="W48" s="23"/>
      <c r="X48" s="23" t="s">
        <v>53</v>
      </c>
      <c r="Y48" s="23"/>
      <c r="Z48" s="23"/>
      <c r="AA48" s="23" t="s">
        <v>53</v>
      </c>
      <c r="AB48" s="23"/>
      <c r="AC48" s="23" t="s">
        <v>224</v>
      </c>
      <c r="AD48" s="23"/>
    </row>
    <row r="49" spans="1:30">
      <c r="A49" s="23" t="s">
        <v>50</v>
      </c>
      <c r="B49" s="23">
        <v>18</v>
      </c>
      <c r="C49" s="23"/>
      <c r="D49" s="23" t="s">
        <v>815</v>
      </c>
      <c r="E49" s="24" t="s">
        <v>45</v>
      </c>
      <c r="F49" s="24" t="s">
        <v>36</v>
      </c>
      <c r="G49" s="24" t="s">
        <v>35</v>
      </c>
      <c r="H49" s="24" t="s">
        <v>35</v>
      </c>
      <c r="I49" s="24" t="s">
        <v>35</v>
      </c>
      <c r="J49" s="23" t="s">
        <v>816</v>
      </c>
      <c r="K49" s="23"/>
      <c r="L49" s="23"/>
      <c r="M49" s="23"/>
      <c r="N49" s="23"/>
      <c r="O49" s="23"/>
      <c r="P49" s="23"/>
      <c r="Q49" s="23"/>
      <c r="R49" s="23" t="s">
        <v>87</v>
      </c>
      <c r="S49" s="23"/>
      <c r="T49" s="23" t="s">
        <v>87</v>
      </c>
      <c r="U49" s="23" t="s">
        <v>87</v>
      </c>
      <c r="V49" s="23"/>
      <c r="W49" s="23"/>
      <c r="X49" s="23"/>
      <c r="Y49" s="23"/>
      <c r="Z49" s="23"/>
      <c r="AA49" s="23"/>
      <c r="AB49" s="23"/>
      <c r="AC49" s="23"/>
      <c r="AD49" s="23"/>
    </row>
    <row r="50" spans="1:30">
      <c r="A50" s="23" t="s">
        <v>138</v>
      </c>
      <c r="B50" s="26" t="s">
        <v>817</v>
      </c>
      <c r="C50" s="27">
        <v>0.625</v>
      </c>
      <c r="D50" s="23" t="s">
        <v>818</v>
      </c>
      <c r="E50" s="24" t="s">
        <v>37</v>
      </c>
      <c r="F50" s="24" t="s">
        <v>36</v>
      </c>
      <c r="G50" s="24" t="s">
        <v>37</v>
      </c>
      <c r="H50" s="24" t="s">
        <v>37</v>
      </c>
      <c r="I50" s="24" t="s">
        <v>37</v>
      </c>
      <c r="J50" s="23"/>
      <c r="K50" s="23"/>
      <c r="L50" s="23" t="s">
        <v>809</v>
      </c>
      <c r="M50" s="23" t="s">
        <v>87</v>
      </c>
      <c r="N50" s="23" t="s">
        <v>87</v>
      </c>
      <c r="O50" s="23" t="s">
        <v>87</v>
      </c>
      <c r="P50" s="23" t="s">
        <v>87</v>
      </c>
      <c r="Q50" s="23" t="s">
        <v>87</v>
      </c>
      <c r="R50" s="23"/>
      <c r="S50" s="23" t="s">
        <v>87</v>
      </c>
      <c r="T50" s="23" t="s">
        <v>87</v>
      </c>
      <c r="U50" s="23" t="s">
        <v>87</v>
      </c>
      <c r="V50" s="23" t="s">
        <v>53</v>
      </c>
      <c r="W50" s="23" t="s">
        <v>87</v>
      </c>
      <c r="X50" s="23" t="s">
        <v>87</v>
      </c>
      <c r="Y50" s="23" t="s">
        <v>53</v>
      </c>
      <c r="Z50" s="23" t="s">
        <v>87</v>
      </c>
      <c r="AA50" s="23" t="s">
        <v>87</v>
      </c>
      <c r="AB50" s="23"/>
      <c r="AC50" s="23" t="s">
        <v>224</v>
      </c>
      <c r="AD50" s="23"/>
    </row>
    <row r="51" spans="1:30">
      <c r="A51" s="23" t="s">
        <v>32</v>
      </c>
      <c r="B51" s="23" t="s">
        <v>819</v>
      </c>
      <c r="C51" s="23"/>
      <c r="D51" s="23" t="s">
        <v>88</v>
      </c>
      <c r="E51" s="24" t="s">
        <v>45</v>
      </c>
      <c r="F51" s="24" t="s">
        <v>36</v>
      </c>
      <c r="G51" s="24" t="s">
        <v>45</v>
      </c>
      <c r="H51" s="24" t="s">
        <v>37</v>
      </c>
      <c r="I51" s="24" t="s">
        <v>45</v>
      </c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</row>
    <row r="52" spans="1:30">
      <c r="A52" s="23" t="s">
        <v>32</v>
      </c>
      <c r="B52" s="23">
        <v>19</v>
      </c>
      <c r="C52" s="23"/>
      <c r="D52" s="23" t="s">
        <v>95</v>
      </c>
      <c r="E52" s="24" t="s">
        <v>45</v>
      </c>
      <c r="F52" s="24" t="s">
        <v>36</v>
      </c>
      <c r="G52" s="24" t="s">
        <v>35</v>
      </c>
      <c r="H52" s="24" t="s">
        <v>37</v>
      </c>
      <c r="I52" s="24" t="s">
        <v>35</v>
      </c>
      <c r="J52" s="23" t="s">
        <v>96</v>
      </c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</row>
    <row r="53" spans="1:30">
      <c r="A53" s="23"/>
      <c r="B53" s="23">
        <v>19</v>
      </c>
      <c r="C53" s="23"/>
      <c r="D53" s="23" t="s">
        <v>820</v>
      </c>
      <c r="E53" s="24" t="s">
        <v>45</v>
      </c>
      <c r="F53" s="24" t="s">
        <v>36</v>
      </c>
      <c r="G53" s="24" t="s">
        <v>37</v>
      </c>
      <c r="H53" s="24" t="s">
        <v>37</v>
      </c>
      <c r="I53" s="24" t="s">
        <v>37</v>
      </c>
      <c r="J53" s="23"/>
      <c r="K53" s="23"/>
      <c r="L53" s="23"/>
      <c r="M53" s="23" t="s">
        <v>87</v>
      </c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</row>
    <row r="54" spans="1:30">
      <c r="A54" s="23" t="s">
        <v>55</v>
      </c>
      <c r="B54" s="23">
        <v>20</v>
      </c>
      <c r="C54" s="28">
        <v>0.5625</v>
      </c>
      <c r="D54" s="23" t="s">
        <v>130</v>
      </c>
      <c r="E54" s="24" t="s">
        <v>45</v>
      </c>
      <c r="F54" s="24" t="s">
        <v>36</v>
      </c>
      <c r="G54" s="24" t="s">
        <v>37</v>
      </c>
      <c r="H54" s="24" t="s">
        <v>37</v>
      </c>
      <c r="I54" s="24" t="s">
        <v>45</v>
      </c>
      <c r="J54" s="23" t="s">
        <v>40</v>
      </c>
      <c r="K54" s="23"/>
      <c r="L54" s="23" t="s">
        <v>809</v>
      </c>
      <c r="M54" s="23" t="s">
        <v>87</v>
      </c>
      <c r="N54" s="23" t="s">
        <v>87</v>
      </c>
      <c r="O54" s="23" t="s">
        <v>87</v>
      </c>
      <c r="P54" s="23"/>
      <c r="Q54" s="23"/>
      <c r="R54" s="23"/>
      <c r="S54" s="23" t="s">
        <v>87</v>
      </c>
      <c r="T54" s="23" t="s">
        <v>87</v>
      </c>
      <c r="U54" s="23"/>
      <c r="V54" s="23" t="s">
        <v>53</v>
      </c>
      <c r="W54" s="23" t="s">
        <v>40</v>
      </c>
      <c r="X54" s="29" t="s">
        <v>53</v>
      </c>
      <c r="Y54" s="29" t="s">
        <v>53</v>
      </c>
      <c r="Z54" s="29" t="s">
        <v>53</v>
      </c>
      <c r="AA54" s="23" t="s">
        <v>40</v>
      </c>
      <c r="AB54" s="23"/>
      <c r="AC54" s="23"/>
      <c r="AD54" s="23" t="s">
        <v>821</v>
      </c>
    </row>
    <row r="55" spans="1:30">
      <c r="A55" s="23" t="s">
        <v>138</v>
      </c>
      <c r="B55" s="26">
        <v>21</v>
      </c>
      <c r="C55" s="28">
        <v>0.5625</v>
      </c>
      <c r="D55" s="23" t="s">
        <v>822</v>
      </c>
      <c r="E55" s="24" t="s">
        <v>36</v>
      </c>
      <c r="F55" s="24"/>
      <c r="G55" s="24"/>
      <c r="H55" s="24"/>
      <c r="I55" s="24"/>
      <c r="J55" s="23" t="s">
        <v>40</v>
      </c>
      <c r="K55" s="23"/>
      <c r="L55" s="23"/>
      <c r="M55" s="23" t="s">
        <v>87</v>
      </c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</row>
    <row r="56" spans="1:30">
      <c r="A56" s="23" t="s">
        <v>91</v>
      </c>
      <c r="B56" s="23">
        <v>24</v>
      </c>
      <c r="C56" s="23"/>
      <c r="D56" s="23" t="s">
        <v>823</v>
      </c>
      <c r="E56" s="24" t="s">
        <v>45</v>
      </c>
      <c r="F56" s="24" t="s">
        <v>36</v>
      </c>
      <c r="G56" s="24" t="s">
        <v>37</v>
      </c>
      <c r="H56" s="24" t="s">
        <v>37</v>
      </c>
      <c r="I56" s="24" t="s">
        <v>45</v>
      </c>
      <c r="J56" s="23" t="s">
        <v>40</v>
      </c>
      <c r="K56" s="23"/>
      <c r="L56" s="23" t="s">
        <v>809</v>
      </c>
      <c r="M56" s="23" t="s">
        <v>87</v>
      </c>
      <c r="N56" s="23" t="s">
        <v>87</v>
      </c>
      <c r="O56" s="23" t="s">
        <v>87</v>
      </c>
      <c r="P56" s="23"/>
      <c r="Q56" s="23"/>
      <c r="R56" s="23"/>
      <c r="S56" s="23" t="s">
        <v>87</v>
      </c>
      <c r="T56" s="23" t="s">
        <v>87</v>
      </c>
      <c r="U56" s="23"/>
      <c r="V56" s="23" t="s">
        <v>53</v>
      </c>
      <c r="W56" s="23" t="s">
        <v>40</v>
      </c>
      <c r="X56" s="29" t="s">
        <v>53</v>
      </c>
      <c r="Y56" s="29" t="s">
        <v>53</v>
      </c>
      <c r="Z56" s="29" t="s">
        <v>53</v>
      </c>
      <c r="AA56" s="23" t="s">
        <v>40</v>
      </c>
      <c r="AB56" s="23"/>
      <c r="AC56" s="23"/>
      <c r="AD56" s="23" t="s">
        <v>821</v>
      </c>
    </row>
    <row r="57" spans="1:30">
      <c r="A57" s="23"/>
      <c r="B57" s="23">
        <v>26</v>
      </c>
      <c r="C57" s="23"/>
      <c r="D57" s="23" t="s">
        <v>824</v>
      </c>
      <c r="E57" s="24" t="s">
        <v>45</v>
      </c>
      <c r="F57" s="24" t="s">
        <v>36</v>
      </c>
      <c r="G57" s="24" t="s">
        <v>37</v>
      </c>
      <c r="H57" s="24" t="s">
        <v>45</v>
      </c>
      <c r="I57" s="24" t="s">
        <v>35</v>
      </c>
      <c r="J57" s="23" t="s">
        <v>40</v>
      </c>
      <c r="K57" s="23"/>
      <c r="L57" s="30" t="s">
        <v>825</v>
      </c>
      <c r="M57" s="23" t="s">
        <v>40</v>
      </c>
      <c r="N57" s="23" t="s">
        <v>40</v>
      </c>
      <c r="O57" s="23" t="s">
        <v>40</v>
      </c>
      <c r="P57" s="23"/>
      <c r="Q57" s="23" t="s">
        <v>40</v>
      </c>
      <c r="R57" s="23"/>
      <c r="S57" s="23"/>
      <c r="T57" s="23"/>
      <c r="U57" s="23"/>
      <c r="V57" s="23" t="s">
        <v>40</v>
      </c>
      <c r="W57" s="23" t="s">
        <v>53</v>
      </c>
      <c r="X57" s="23" t="s">
        <v>53</v>
      </c>
      <c r="Y57" s="23" t="s">
        <v>53</v>
      </c>
      <c r="Z57" s="23" t="s">
        <v>53</v>
      </c>
      <c r="AA57" s="23" t="s">
        <v>40</v>
      </c>
      <c r="AB57" s="23"/>
      <c r="AC57" s="23"/>
      <c r="AD57" s="23" t="s">
        <v>826</v>
      </c>
    </row>
    <row r="58" spans="1:30">
      <c r="A58" s="23" t="s">
        <v>41</v>
      </c>
      <c r="B58" s="23">
        <v>29</v>
      </c>
      <c r="C58" s="23"/>
      <c r="D58" s="23" t="s">
        <v>827</v>
      </c>
      <c r="E58" s="24" t="s">
        <v>52</v>
      </c>
      <c r="F58" s="24" t="s">
        <v>36</v>
      </c>
      <c r="G58" s="24" t="s">
        <v>35</v>
      </c>
      <c r="H58" s="24" t="s">
        <v>45</v>
      </c>
      <c r="I58" s="24" t="s">
        <v>35</v>
      </c>
      <c r="J58" s="23" t="s">
        <v>828</v>
      </c>
      <c r="L58" s="23"/>
      <c r="M58" s="31"/>
      <c r="N58" s="23" t="s">
        <v>87</v>
      </c>
      <c r="O58" s="23" t="s">
        <v>87</v>
      </c>
      <c r="P58" s="23" t="s">
        <v>87</v>
      </c>
      <c r="Q58" s="23" t="s">
        <v>87</v>
      </c>
      <c r="R58" s="23"/>
      <c r="S58" s="23" t="s">
        <v>87</v>
      </c>
      <c r="T58" s="23" t="s">
        <v>87</v>
      </c>
      <c r="U58" s="23"/>
      <c r="V58" s="23"/>
      <c r="W58" s="23"/>
      <c r="X58" s="23"/>
      <c r="Y58" s="23"/>
      <c r="Z58" s="23"/>
      <c r="AA58" s="23"/>
      <c r="AB58" s="23"/>
      <c r="AC58" s="23"/>
      <c r="AD58" s="23"/>
    </row>
    <row r="59" spans="1:30">
      <c r="A59" s="23" t="s">
        <v>100</v>
      </c>
      <c r="B59" s="23">
        <v>30</v>
      </c>
      <c r="C59" s="23"/>
      <c r="D59" s="23" t="s">
        <v>829</v>
      </c>
      <c r="E59" s="24"/>
      <c r="F59" s="24"/>
      <c r="G59" s="24"/>
      <c r="H59" s="24"/>
      <c r="I59" s="24"/>
      <c r="J59" s="23" t="s">
        <v>40</v>
      </c>
      <c r="K59" s="23"/>
      <c r="L59" s="32" t="s">
        <v>825</v>
      </c>
      <c r="M59" s="23" t="s">
        <v>40</v>
      </c>
      <c r="N59" s="23" t="s">
        <v>40</v>
      </c>
      <c r="O59" s="23" t="s">
        <v>40</v>
      </c>
      <c r="P59" s="23"/>
      <c r="Q59" s="23" t="s">
        <v>40</v>
      </c>
      <c r="R59" s="23"/>
      <c r="S59" s="23"/>
      <c r="T59" s="23"/>
      <c r="U59" s="23"/>
      <c r="V59" s="23" t="s">
        <v>40</v>
      </c>
      <c r="W59" s="23" t="s">
        <v>53</v>
      </c>
      <c r="X59" s="23" t="s">
        <v>53</v>
      </c>
      <c r="Y59" s="23" t="s">
        <v>53</v>
      </c>
      <c r="Z59" s="23" t="s">
        <v>53</v>
      </c>
      <c r="AA59" s="23" t="s">
        <v>40</v>
      </c>
      <c r="AB59" s="23"/>
      <c r="AC59" s="23"/>
      <c r="AD59" s="23"/>
    </row>
    <row r="60" spans="1:30">
      <c r="A60" s="23" t="s">
        <v>91</v>
      </c>
      <c r="B60" s="23">
        <v>31</v>
      </c>
      <c r="C60" s="23"/>
      <c r="D60" s="23" t="s">
        <v>830</v>
      </c>
      <c r="E60" s="26" t="s">
        <v>35</v>
      </c>
      <c r="F60" s="26" t="s">
        <v>36</v>
      </c>
      <c r="G60" s="26" t="s">
        <v>37</v>
      </c>
      <c r="H60" s="26" t="s">
        <v>35</v>
      </c>
      <c r="I60" s="26" t="s">
        <v>35</v>
      </c>
      <c r="J60" s="23" t="s">
        <v>40</v>
      </c>
      <c r="K60" s="23"/>
      <c r="L60" s="23"/>
      <c r="M60" s="23" t="s">
        <v>87</v>
      </c>
      <c r="N60" s="23" t="s">
        <v>87</v>
      </c>
      <c r="O60" s="23" t="s">
        <v>87</v>
      </c>
      <c r="P60" s="23" t="s">
        <v>87</v>
      </c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 t="s">
        <v>53</v>
      </c>
      <c r="AB60" s="23"/>
      <c r="AC60" s="23" t="s">
        <v>224</v>
      </c>
      <c r="AD60" s="23"/>
    </row>
    <row r="61" spans="1:30">
      <c r="A61" s="1253" t="s">
        <v>154</v>
      </c>
      <c r="B61" s="1254"/>
      <c r="C61" s="1254"/>
      <c r="D61" s="1254"/>
      <c r="E61" s="1254"/>
      <c r="F61" s="1254"/>
      <c r="G61" s="1254"/>
      <c r="H61" s="1254"/>
      <c r="I61" s="1254"/>
      <c r="J61" s="1254"/>
      <c r="K61" s="1254"/>
      <c r="L61" s="1254"/>
      <c r="M61" s="1254"/>
      <c r="N61" s="1254"/>
      <c r="O61" s="1254"/>
      <c r="P61" s="1254"/>
      <c r="Q61" s="1254"/>
      <c r="R61" s="1254"/>
      <c r="S61" s="1254"/>
      <c r="T61" s="1254"/>
      <c r="U61" s="1254"/>
      <c r="V61" s="1254"/>
      <c r="W61" s="1254"/>
      <c r="X61" s="1254"/>
      <c r="Y61" s="1254"/>
      <c r="Z61" s="1254"/>
      <c r="AA61" s="1254"/>
      <c r="AB61" s="1254"/>
      <c r="AC61" s="1254"/>
      <c r="AD61" s="1255"/>
    </row>
    <row r="62" spans="1:30" ht="30.75" customHeight="1">
      <c r="A62" s="1256" t="s">
        <v>8</v>
      </c>
      <c r="B62" s="1258" t="s">
        <v>9</v>
      </c>
      <c r="C62" s="144" t="s">
        <v>40</v>
      </c>
      <c r="D62" s="1260" t="s">
        <v>11</v>
      </c>
      <c r="E62" s="1267" t="s">
        <v>802</v>
      </c>
      <c r="F62" s="1267"/>
      <c r="G62" s="1267"/>
      <c r="H62" s="1267"/>
      <c r="I62" s="1267"/>
      <c r="J62" s="1267"/>
      <c r="K62" s="91"/>
      <c r="L62" s="1262" t="s">
        <v>13</v>
      </c>
      <c r="M62" s="576"/>
      <c r="N62" s="1264" t="s">
        <v>5</v>
      </c>
      <c r="O62" s="1264"/>
      <c r="P62" s="1264"/>
      <c r="Q62" s="1264"/>
      <c r="R62" s="1264"/>
      <c r="S62" s="1264" t="s">
        <v>6</v>
      </c>
      <c r="T62" s="1264"/>
      <c r="U62" s="1264"/>
      <c r="V62" s="1264"/>
      <c r="W62" s="1264"/>
      <c r="X62" s="1264"/>
      <c r="Y62" s="1264"/>
      <c r="Z62" s="1264"/>
      <c r="AA62" s="1264"/>
      <c r="AB62" s="1264"/>
      <c r="AC62" s="577"/>
      <c r="AD62" s="1265" t="s">
        <v>7</v>
      </c>
    </row>
    <row r="63" spans="1:30" ht="29.1" customHeight="1">
      <c r="A63" s="1257"/>
      <c r="B63" s="1259"/>
      <c r="C63" s="145" t="s">
        <v>360</v>
      </c>
      <c r="D63" s="1261"/>
      <c r="E63" s="573" t="s">
        <v>27</v>
      </c>
      <c r="F63" s="573" t="s">
        <v>28</v>
      </c>
      <c r="G63" s="573" t="s">
        <v>29</v>
      </c>
      <c r="H63" s="573" t="s">
        <v>30</v>
      </c>
      <c r="I63" s="573" t="s">
        <v>31</v>
      </c>
      <c r="J63" s="585" t="s">
        <v>19</v>
      </c>
      <c r="K63" s="91"/>
      <c r="L63" s="1263"/>
      <c r="M63" s="584" t="s">
        <v>803</v>
      </c>
      <c r="N63" s="78" t="s">
        <v>15</v>
      </c>
      <c r="O63" s="78" t="s">
        <v>16</v>
      </c>
      <c r="P63" s="78" t="s">
        <v>17</v>
      </c>
      <c r="Q63" s="78" t="s">
        <v>18</v>
      </c>
      <c r="R63" s="78" t="s">
        <v>19</v>
      </c>
      <c r="S63" s="79" t="s">
        <v>20</v>
      </c>
      <c r="T63" s="80" t="s">
        <v>21</v>
      </c>
      <c r="U63" s="80" t="s">
        <v>22</v>
      </c>
      <c r="V63" s="578" t="s">
        <v>23</v>
      </c>
      <c r="W63" s="81" t="s">
        <v>233</v>
      </c>
      <c r="X63" s="81" t="s">
        <v>363</v>
      </c>
      <c r="Y63" s="81" t="s">
        <v>365</v>
      </c>
      <c r="Z63" s="81" t="s">
        <v>366</v>
      </c>
      <c r="AA63" s="82" t="s">
        <v>24</v>
      </c>
      <c r="AB63" s="99" t="s">
        <v>831</v>
      </c>
      <c r="AC63" s="580" t="s">
        <v>805</v>
      </c>
      <c r="AD63" s="1266"/>
    </row>
    <row r="64" spans="1:30" s="34" customFormat="1">
      <c r="A64" s="24" t="s">
        <v>32</v>
      </c>
      <c r="B64" s="24">
        <v>2</v>
      </c>
      <c r="C64" s="33">
        <v>0.70833333333333337</v>
      </c>
      <c r="D64" s="24" t="s">
        <v>173</v>
      </c>
      <c r="E64" s="24" t="s">
        <v>45</v>
      </c>
      <c r="F64" s="24" t="s">
        <v>36</v>
      </c>
      <c r="G64" s="24" t="s">
        <v>37</v>
      </c>
      <c r="H64" s="24" t="s">
        <v>45</v>
      </c>
      <c r="I64" s="24" t="s">
        <v>35</v>
      </c>
      <c r="J64" s="24" t="s">
        <v>40</v>
      </c>
      <c r="K64" s="24"/>
      <c r="L64" s="24" t="s">
        <v>825</v>
      </c>
      <c r="M64" s="24" t="s">
        <v>87</v>
      </c>
      <c r="N64" s="24" t="s">
        <v>87</v>
      </c>
      <c r="O64" s="24" t="s">
        <v>87</v>
      </c>
      <c r="P64" s="24" t="s">
        <v>87</v>
      </c>
      <c r="Q64" s="24" t="s">
        <v>53</v>
      </c>
      <c r="R64" s="24"/>
      <c r="S64" s="24" t="s">
        <v>40</v>
      </c>
      <c r="T64" s="24" t="s">
        <v>53</v>
      </c>
      <c r="U64" s="24"/>
      <c r="V64" s="24" t="s">
        <v>53</v>
      </c>
      <c r="W64" s="24" t="s">
        <v>53</v>
      </c>
      <c r="X64" s="24" t="s">
        <v>53</v>
      </c>
      <c r="Y64" s="24" t="s">
        <v>53</v>
      </c>
      <c r="Z64" s="24" t="s">
        <v>53</v>
      </c>
      <c r="AA64" s="24" t="s">
        <v>53</v>
      </c>
      <c r="AB64" s="24"/>
      <c r="AC64" s="24"/>
      <c r="AD64" s="24"/>
    </row>
    <row r="65" spans="1:30" s="34" customFormat="1">
      <c r="A65" s="24" t="s">
        <v>32</v>
      </c>
      <c r="B65" s="24">
        <v>2</v>
      </c>
      <c r="C65" s="33">
        <v>0.5625</v>
      </c>
      <c r="D65" s="24" t="s">
        <v>832</v>
      </c>
      <c r="E65" s="56" t="s">
        <v>35</v>
      </c>
      <c r="F65" s="56" t="s">
        <v>36</v>
      </c>
      <c r="G65" s="56" t="s">
        <v>37</v>
      </c>
      <c r="H65" s="56" t="s">
        <v>35</v>
      </c>
      <c r="I65" s="56" t="s">
        <v>35</v>
      </c>
      <c r="J65" s="24"/>
      <c r="K65" s="24"/>
      <c r="L65" s="24"/>
      <c r="M65" s="24" t="s">
        <v>87</v>
      </c>
      <c r="N65" s="24" t="s">
        <v>87</v>
      </c>
      <c r="O65" s="24" t="s">
        <v>87</v>
      </c>
      <c r="P65" s="24" t="s">
        <v>87</v>
      </c>
      <c r="Q65" s="24"/>
      <c r="R65" s="24"/>
      <c r="S65" s="24"/>
      <c r="T65" s="24" t="s">
        <v>87</v>
      </c>
      <c r="U65" s="24"/>
      <c r="V65" s="24"/>
      <c r="W65" s="24"/>
      <c r="X65" s="24"/>
      <c r="Y65" s="24"/>
      <c r="Z65" s="24"/>
      <c r="AA65" s="24"/>
      <c r="AB65" s="24"/>
      <c r="AC65" s="24"/>
      <c r="AD65" s="24"/>
    </row>
    <row r="66" spans="1:30" s="34" customFormat="1">
      <c r="A66" s="24" t="s">
        <v>43</v>
      </c>
      <c r="B66" s="24">
        <v>6</v>
      </c>
      <c r="C66" s="33">
        <v>0.625</v>
      </c>
      <c r="D66" s="24" t="s">
        <v>161</v>
      </c>
      <c r="E66" s="56" t="s">
        <v>35</v>
      </c>
      <c r="F66" s="56" t="s">
        <v>36</v>
      </c>
      <c r="G66" s="56" t="s">
        <v>37</v>
      </c>
      <c r="H66" s="56" t="s">
        <v>35</v>
      </c>
      <c r="I66" s="56" t="s">
        <v>35</v>
      </c>
      <c r="J66" s="24"/>
      <c r="K66" s="24"/>
      <c r="L66" s="24"/>
      <c r="M66" s="24" t="s">
        <v>87</v>
      </c>
      <c r="N66" s="24" t="s">
        <v>87</v>
      </c>
      <c r="O66" s="24" t="s">
        <v>87</v>
      </c>
      <c r="P66" s="24" t="s">
        <v>87</v>
      </c>
      <c r="Q66" s="24" t="s">
        <v>40</v>
      </c>
      <c r="R66" s="24"/>
      <c r="S66" s="24"/>
      <c r="T66" s="24" t="s">
        <v>53</v>
      </c>
      <c r="U66" s="24"/>
      <c r="V66" s="24"/>
      <c r="W66" s="24"/>
      <c r="X66" s="24"/>
      <c r="Y66" s="24"/>
      <c r="Z66" s="24"/>
      <c r="AA66" s="24" t="s">
        <v>53</v>
      </c>
      <c r="AB66" s="24" t="s">
        <v>53</v>
      </c>
      <c r="AC66" s="24"/>
      <c r="AD66" s="24"/>
    </row>
    <row r="67" spans="1:30" s="34" customFormat="1">
      <c r="A67" s="24" t="s">
        <v>224</v>
      </c>
      <c r="B67" s="24">
        <v>7</v>
      </c>
      <c r="C67" s="33">
        <v>0.5625</v>
      </c>
      <c r="D67" s="24" t="s">
        <v>172</v>
      </c>
      <c r="E67" s="56" t="s">
        <v>35</v>
      </c>
      <c r="F67" s="56" t="s">
        <v>36</v>
      </c>
      <c r="G67" s="56" t="s">
        <v>37</v>
      </c>
      <c r="H67" s="56" t="s">
        <v>35</v>
      </c>
      <c r="I67" s="56" t="s">
        <v>35</v>
      </c>
      <c r="J67" s="24" t="s">
        <v>40</v>
      </c>
      <c r="K67" s="24"/>
      <c r="L67" s="24"/>
      <c r="M67" s="24" t="s">
        <v>53</v>
      </c>
      <c r="N67" s="24" t="s">
        <v>53</v>
      </c>
      <c r="O67" s="24" t="s">
        <v>53</v>
      </c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 t="s">
        <v>224</v>
      </c>
      <c r="AD67" s="24"/>
    </row>
    <row r="68" spans="1:30">
      <c r="A68" s="23" t="s">
        <v>55</v>
      </c>
      <c r="B68" s="23">
        <v>10</v>
      </c>
      <c r="C68" s="23"/>
      <c r="D68" s="23" t="s">
        <v>833</v>
      </c>
      <c r="E68" s="23" t="s">
        <v>36</v>
      </c>
      <c r="F68" s="23" t="s">
        <v>37</v>
      </c>
      <c r="G68" s="23" t="s">
        <v>35</v>
      </c>
      <c r="H68" s="23" t="s">
        <v>35</v>
      </c>
      <c r="I68" s="23" t="s">
        <v>35</v>
      </c>
      <c r="J68" s="23" t="s">
        <v>834</v>
      </c>
      <c r="K68" s="23"/>
      <c r="L68" s="23"/>
      <c r="M68" s="23" t="s">
        <v>53</v>
      </c>
      <c r="N68" s="23" t="s">
        <v>53</v>
      </c>
      <c r="O68" s="23" t="s">
        <v>53</v>
      </c>
      <c r="P68" s="23" t="s">
        <v>53</v>
      </c>
      <c r="Q68" s="23" t="s">
        <v>53</v>
      </c>
      <c r="R68" s="23" t="s">
        <v>811</v>
      </c>
      <c r="S68" s="23" t="s">
        <v>40</v>
      </c>
      <c r="T68" s="23" t="s">
        <v>53</v>
      </c>
      <c r="U68" s="23"/>
      <c r="V68" s="23"/>
      <c r="W68" s="23"/>
      <c r="X68" s="23"/>
      <c r="Y68" s="23"/>
      <c r="Z68" s="23"/>
      <c r="AA68" s="23"/>
      <c r="AB68" s="23"/>
      <c r="AC68" s="23"/>
      <c r="AD68" s="23"/>
    </row>
    <row r="69" spans="1:30">
      <c r="A69" s="23" t="s">
        <v>55</v>
      </c>
      <c r="B69" s="23">
        <v>10</v>
      </c>
      <c r="C69" s="28">
        <v>0.5625</v>
      </c>
      <c r="D69" s="23" t="s">
        <v>835</v>
      </c>
      <c r="E69" s="26" t="s">
        <v>35</v>
      </c>
      <c r="F69" s="26" t="s">
        <v>36</v>
      </c>
      <c r="G69" s="26" t="s">
        <v>37</v>
      </c>
      <c r="H69" s="26" t="s">
        <v>35</v>
      </c>
      <c r="I69" s="26" t="s">
        <v>35</v>
      </c>
      <c r="J69" s="23" t="s">
        <v>40</v>
      </c>
      <c r="K69" s="23"/>
      <c r="L69" s="23"/>
      <c r="M69" s="23" t="s">
        <v>87</v>
      </c>
      <c r="N69" s="23" t="s">
        <v>87</v>
      </c>
      <c r="O69" s="23" t="s">
        <v>87</v>
      </c>
      <c r="P69" s="23" t="s">
        <v>87</v>
      </c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 t="s">
        <v>224</v>
      </c>
      <c r="AD69" s="23"/>
    </row>
    <row r="70" spans="1:30">
      <c r="A70" s="23" t="s">
        <v>57</v>
      </c>
      <c r="B70" s="23">
        <v>11</v>
      </c>
      <c r="C70" s="23"/>
      <c r="D70" s="23" t="s">
        <v>836</v>
      </c>
      <c r="E70" s="26" t="s">
        <v>40</v>
      </c>
      <c r="F70" s="26" t="s">
        <v>40</v>
      </c>
      <c r="G70" s="26" t="s">
        <v>40</v>
      </c>
      <c r="H70" s="26" t="s">
        <v>40</v>
      </c>
      <c r="I70" s="26" t="s">
        <v>40</v>
      </c>
      <c r="J70" s="23" t="s">
        <v>40</v>
      </c>
      <c r="K70" s="23"/>
      <c r="L70" s="23"/>
      <c r="M70" s="23" t="s">
        <v>40</v>
      </c>
      <c r="N70" s="23" t="s">
        <v>40</v>
      </c>
      <c r="O70" s="23" t="s">
        <v>40</v>
      </c>
      <c r="P70" s="23" t="s">
        <v>40</v>
      </c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</row>
    <row r="71" spans="1:30">
      <c r="A71" s="23"/>
      <c r="B71" s="23">
        <v>16</v>
      </c>
      <c r="C71" s="23"/>
      <c r="D71" s="23" t="s">
        <v>182</v>
      </c>
      <c r="E71" s="23" t="s">
        <v>45</v>
      </c>
      <c r="F71" s="23" t="s">
        <v>36</v>
      </c>
      <c r="G71" s="23" t="s">
        <v>37</v>
      </c>
      <c r="H71" s="23" t="s">
        <v>45</v>
      </c>
      <c r="I71" s="23" t="s">
        <v>35</v>
      </c>
      <c r="J71" s="23" t="s">
        <v>40</v>
      </c>
      <c r="K71" s="23"/>
      <c r="L71" s="23" t="s">
        <v>825</v>
      </c>
      <c r="M71" s="23"/>
      <c r="N71" s="23" t="s">
        <v>53</v>
      </c>
      <c r="O71" s="23" t="s">
        <v>53</v>
      </c>
      <c r="P71" s="23"/>
      <c r="Q71" s="23" t="s">
        <v>53</v>
      </c>
      <c r="R71" s="23"/>
      <c r="S71" s="23" t="s">
        <v>53</v>
      </c>
      <c r="T71" s="23" t="s">
        <v>53</v>
      </c>
      <c r="U71" s="23"/>
      <c r="V71" s="23" t="s">
        <v>53</v>
      </c>
      <c r="W71" s="23" t="s">
        <v>53</v>
      </c>
      <c r="X71" s="23" t="s">
        <v>53</v>
      </c>
      <c r="Y71" s="23" t="s">
        <v>53</v>
      </c>
      <c r="Z71" s="23" t="s">
        <v>53</v>
      </c>
      <c r="AA71" s="23" t="s">
        <v>53</v>
      </c>
      <c r="AB71" s="23"/>
      <c r="AC71" s="23"/>
      <c r="AD71" s="23"/>
    </row>
    <row r="72" spans="1:30">
      <c r="A72" s="23" t="s">
        <v>32</v>
      </c>
      <c r="B72" s="23">
        <v>16</v>
      </c>
      <c r="C72" s="23"/>
      <c r="D72" s="23" t="s">
        <v>95</v>
      </c>
      <c r="E72" s="23" t="s">
        <v>45</v>
      </c>
      <c r="F72" s="23" t="s">
        <v>36</v>
      </c>
      <c r="G72" s="23" t="s">
        <v>35</v>
      </c>
      <c r="H72" s="23" t="s">
        <v>37</v>
      </c>
      <c r="I72" s="23" t="s">
        <v>35</v>
      </c>
      <c r="J72" s="23" t="s">
        <v>96</v>
      </c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</row>
    <row r="73" spans="1:30">
      <c r="A73" s="23"/>
      <c r="B73" s="23">
        <v>19</v>
      </c>
      <c r="C73" s="28">
        <v>0.5625</v>
      </c>
      <c r="D73" s="23" t="s">
        <v>837</v>
      </c>
      <c r="E73" s="23" t="s">
        <v>45</v>
      </c>
      <c r="F73" s="23" t="s">
        <v>36</v>
      </c>
      <c r="G73" s="23" t="s">
        <v>37</v>
      </c>
      <c r="H73" s="23" t="s">
        <v>45</v>
      </c>
      <c r="I73" s="23" t="s">
        <v>35</v>
      </c>
      <c r="J73" s="23" t="s">
        <v>40</v>
      </c>
      <c r="K73" s="23"/>
      <c r="L73" s="23" t="s">
        <v>825</v>
      </c>
      <c r="M73" s="23" t="s">
        <v>87</v>
      </c>
      <c r="N73" s="23" t="s">
        <v>87</v>
      </c>
      <c r="O73" s="23" t="s">
        <v>87</v>
      </c>
      <c r="P73" s="23" t="s">
        <v>87</v>
      </c>
      <c r="Q73" s="23" t="s">
        <v>838</v>
      </c>
      <c r="R73" s="23"/>
      <c r="S73" s="23" t="s">
        <v>40</v>
      </c>
      <c r="T73" s="23" t="s">
        <v>87</v>
      </c>
      <c r="U73" s="23"/>
      <c r="V73" s="23" t="s">
        <v>87</v>
      </c>
      <c r="W73" s="23" t="s">
        <v>53</v>
      </c>
      <c r="X73" s="23" t="s">
        <v>53</v>
      </c>
      <c r="Y73" s="23" t="s">
        <v>53</v>
      </c>
      <c r="Z73" s="23" t="s">
        <v>53</v>
      </c>
      <c r="AA73" s="23" t="s">
        <v>53</v>
      </c>
      <c r="AB73" s="23"/>
      <c r="AC73" s="23"/>
      <c r="AD73" s="23"/>
    </row>
    <row r="74" spans="1:30">
      <c r="A74" s="23" t="s">
        <v>43</v>
      </c>
      <c r="B74" s="23">
        <v>20</v>
      </c>
      <c r="C74" s="23"/>
      <c r="D74" s="23" t="s">
        <v>194</v>
      </c>
      <c r="E74" s="23" t="s">
        <v>45</v>
      </c>
      <c r="F74" s="23" t="s">
        <v>36</v>
      </c>
      <c r="G74" s="23" t="s">
        <v>37</v>
      </c>
      <c r="H74" s="23" t="s">
        <v>45</v>
      </c>
      <c r="I74" s="23" t="s">
        <v>35</v>
      </c>
      <c r="J74" s="23"/>
      <c r="K74" s="23"/>
      <c r="L74" s="23"/>
      <c r="M74" s="23"/>
      <c r="N74" s="23" t="s">
        <v>87</v>
      </c>
      <c r="O74" s="23" t="s">
        <v>87</v>
      </c>
      <c r="P74" s="23" t="s">
        <v>87</v>
      </c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</row>
    <row r="75" spans="1:30">
      <c r="A75" s="23" t="s">
        <v>32</v>
      </c>
      <c r="B75" s="23">
        <v>23</v>
      </c>
      <c r="C75" s="28">
        <v>0.5625</v>
      </c>
      <c r="D75" s="23" t="s">
        <v>839</v>
      </c>
      <c r="E75" s="23" t="s">
        <v>45</v>
      </c>
      <c r="F75" s="23" t="s">
        <v>36</v>
      </c>
      <c r="G75" s="23" t="s">
        <v>37</v>
      </c>
      <c r="H75" s="23" t="s">
        <v>45</v>
      </c>
      <c r="I75" s="23" t="s">
        <v>35</v>
      </c>
      <c r="J75" s="23" t="s">
        <v>40</v>
      </c>
      <c r="K75" s="23"/>
      <c r="L75" s="23" t="s">
        <v>825</v>
      </c>
      <c r="M75" s="23" t="s">
        <v>87</v>
      </c>
      <c r="N75" s="23" t="s">
        <v>87</v>
      </c>
      <c r="O75" s="23" t="s">
        <v>87</v>
      </c>
      <c r="P75" s="23"/>
      <c r="Q75" s="23" t="s">
        <v>53</v>
      </c>
      <c r="R75" s="23"/>
      <c r="S75" s="23" t="s">
        <v>40</v>
      </c>
      <c r="T75" s="23" t="s">
        <v>87</v>
      </c>
      <c r="U75" s="23"/>
      <c r="V75" s="23" t="s">
        <v>40</v>
      </c>
      <c r="W75" s="23" t="s">
        <v>53</v>
      </c>
      <c r="X75" s="23" t="s">
        <v>53</v>
      </c>
      <c r="Y75" s="23" t="s">
        <v>53</v>
      </c>
      <c r="Z75" s="23" t="s">
        <v>53</v>
      </c>
      <c r="AA75" s="23" t="s">
        <v>53</v>
      </c>
      <c r="AB75" s="23"/>
      <c r="AC75" s="23"/>
      <c r="AD75" s="23"/>
    </row>
    <row r="76" spans="1:30">
      <c r="A76" s="23" t="s">
        <v>32</v>
      </c>
      <c r="B76" s="23">
        <v>23</v>
      </c>
      <c r="C76" s="23"/>
      <c r="D76" s="23" t="s">
        <v>192</v>
      </c>
      <c r="E76" s="93" t="s">
        <v>45</v>
      </c>
      <c r="F76" s="93" t="s">
        <v>36</v>
      </c>
      <c r="G76" s="93" t="s">
        <v>35</v>
      </c>
      <c r="H76" s="93" t="s">
        <v>37</v>
      </c>
      <c r="I76" s="93" t="s">
        <v>35</v>
      </c>
      <c r="J76" s="98" t="s">
        <v>104</v>
      </c>
      <c r="K76" s="98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</row>
    <row r="77" spans="1:30">
      <c r="A77" s="23" t="s">
        <v>57</v>
      </c>
      <c r="B77" s="23">
        <v>25</v>
      </c>
      <c r="C77" s="28">
        <v>0.5625</v>
      </c>
      <c r="D77" s="23" t="s">
        <v>840</v>
      </c>
      <c r="E77" s="26" t="s">
        <v>35</v>
      </c>
      <c r="F77" s="26" t="s">
        <v>36</v>
      </c>
      <c r="G77" s="26" t="s">
        <v>37</v>
      </c>
      <c r="H77" s="26" t="s">
        <v>35</v>
      </c>
      <c r="I77" s="26" t="s">
        <v>35</v>
      </c>
      <c r="J77" s="23" t="s">
        <v>40</v>
      </c>
      <c r="K77" s="23"/>
      <c r="L77" s="23"/>
      <c r="M77" s="23" t="s">
        <v>87</v>
      </c>
      <c r="N77" s="23" t="s">
        <v>87</v>
      </c>
      <c r="O77" s="23" t="s">
        <v>87</v>
      </c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 t="s">
        <v>53</v>
      </c>
      <c r="AB77" s="23"/>
      <c r="AC77" s="23" t="s">
        <v>224</v>
      </c>
      <c r="AD77" s="23"/>
    </row>
    <row r="78" spans="1:30">
      <c r="A78" s="1253" t="s">
        <v>208</v>
      </c>
      <c r="B78" s="1254"/>
      <c r="C78" s="1254"/>
      <c r="D78" s="1254"/>
      <c r="E78" s="1254"/>
      <c r="F78" s="1254"/>
      <c r="G78" s="1254"/>
      <c r="H78" s="1254"/>
      <c r="I78" s="1254"/>
      <c r="J78" s="1254"/>
      <c r="K78" s="1254"/>
      <c r="L78" s="1254"/>
      <c r="M78" s="1254"/>
      <c r="N78" s="1254"/>
      <c r="O78" s="1254"/>
      <c r="P78" s="1254"/>
      <c r="Q78" s="1254"/>
      <c r="R78" s="1254"/>
      <c r="S78" s="1254"/>
      <c r="T78" s="1254"/>
      <c r="U78" s="1254"/>
      <c r="V78" s="1254"/>
      <c r="W78" s="1254"/>
      <c r="X78" s="1254"/>
      <c r="Y78" s="1254"/>
      <c r="Z78" s="1254"/>
      <c r="AA78" s="1254"/>
      <c r="AB78" s="1254"/>
      <c r="AC78" s="1254"/>
      <c r="AD78" s="1255"/>
    </row>
    <row r="79" spans="1:30" ht="28.5" customHeight="1">
      <c r="A79" s="1256" t="s">
        <v>8</v>
      </c>
      <c r="B79" s="1258" t="s">
        <v>9</v>
      </c>
      <c r="C79" s="144"/>
      <c r="D79" s="1260" t="s">
        <v>11</v>
      </c>
      <c r="E79" s="1267" t="s">
        <v>841</v>
      </c>
      <c r="F79" s="1267"/>
      <c r="G79" s="1267"/>
      <c r="H79" s="1267"/>
      <c r="I79" s="1267"/>
      <c r="J79" s="1267"/>
      <c r="K79" s="91"/>
      <c r="L79" s="1262" t="s">
        <v>13</v>
      </c>
      <c r="M79" s="576"/>
      <c r="N79" s="1264" t="s">
        <v>5</v>
      </c>
      <c r="O79" s="1264"/>
      <c r="P79" s="1264"/>
      <c r="Q79" s="1264"/>
      <c r="R79" s="1264"/>
      <c r="S79" s="1264" t="s">
        <v>6</v>
      </c>
      <c r="T79" s="1264"/>
      <c r="U79" s="1264"/>
      <c r="V79" s="1264"/>
      <c r="W79" s="1264"/>
      <c r="X79" s="1264"/>
      <c r="Y79" s="1264"/>
      <c r="Z79" s="1264"/>
      <c r="AA79" s="1264"/>
      <c r="AB79" s="1264"/>
      <c r="AC79" s="577"/>
      <c r="AD79" s="1265" t="s">
        <v>7</v>
      </c>
    </row>
    <row r="80" spans="1:30" ht="29.1" customHeight="1">
      <c r="A80" s="1257"/>
      <c r="B80" s="1259"/>
      <c r="C80" s="145" t="s">
        <v>360</v>
      </c>
      <c r="D80" s="1261"/>
      <c r="E80" s="573" t="s">
        <v>27</v>
      </c>
      <c r="F80" s="573" t="s">
        <v>28</v>
      </c>
      <c r="G80" s="573" t="s">
        <v>29</v>
      </c>
      <c r="H80" s="573" t="s">
        <v>30</v>
      </c>
      <c r="I80" s="573" t="s">
        <v>31</v>
      </c>
      <c r="J80" s="585" t="s">
        <v>19</v>
      </c>
      <c r="K80" s="91" t="s">
        <v>155</v>
      </c>
      <c r="L80" s="1263"/>
      <c r="M80" s="584" t="s">
        <v>803</v>
      </c>
      <c r="N80" s="78" t="s">
        <v>15</v>
      </c>
      <c r="O80" s="78" t="s">
        <v>16</v>
      </c>
      <c r="P80" s="78" t="s">
        <v>17</v>
      </c>
      <c r="Q80" s="78" t="s">
        <v>18</v>
      </c>
      <c r="R80" s="78" t="s">
        <v>19</v>
      </c>
      <c r="S80" s="79" t="s">
        <v>20</v>
      </c>
      <c r="T80" s="80" t="s">
        <v>21</v>
      </c>
      <c r="U80" s="80" t="s">
        <v>22</v>
      </c>
      <c r="V80" s="578" t="s">
        <v>23</v>
      </c>
      <c r="W80" s="81" t="s">
        <v>233</v>
      </c>
      <c r="X80" s="81" t="s">
        <v>363</v>
      </c>
      <c r="Y80" s="81" t="s">
        <v>365</v>
      </c>
      <c r="Z80" s="81" t="s">
        <v>366</v>
      </c>
      <c r="AA80" s="82" t="s">
        <v>24</v>
      </c>
      <c r="AB80" s="82"/>
      <c r="AC80" s="580" t="s">
        <v>783</v>
      </c>
      <c r="AD80" s="1266"/>
    </row>
    <row r="81" spans="1:30">
      <c r="A81" s="4" t="s">
        <v>55</v>
      </c>
      <c r="B81" s="7">
        <v>1</v>
      </c>
      <c r="C81" s="6">
        <v>0.5625</v>
      </c>
      <c r="D81" s="4" t="s">
        <v>206</v>
      </c>
      <c r="E81" s="26" t="s">
        <v>35</v>
      </c>
      <c r="F81" s="26" t="s">
        <v>36</v>
      </c>
      <c r="G81" s="26" t="s">
        <v>207</v>
      </c>
      <c r="H81" s="26" t="s">
        <v>35</v>
      </c>
      <c r="I81" s="26" t="s">
        <v>35</v>
      </c>
      <c r="J81" s="83" t="s">
        <v>40</v>
      </c>
      <c r="K81" s="35" t="s">
        <v>842</v>
      </c>
      <c r="L81" s="83"/>
      <c r="M81" s="35" t="s">
        <v>87</v>
      </c>
      <c r="N81" s="36" t="s">
        <v>87</v>
      </c>
      <c r="O81" s="36" t="s">
        <v>87</v>
      </c>
      <c r="P81" s="36" t="s">
        <v>87</v>
      </c>
      <c r="Q81" s="84"/>
      <c r="R81" s="84"/>
      <c r="S81" s="84" t="s">
        <v>40</v>
      </c>
      <c r="T81" s="83" t="s">
        <v>87</v>
      </c>
      <c r="U81" s="83"/>
      <c r="V81" s="84"/>
      <c r="W81" s="84"/>
      <c r="X81" s="84"/>
      <c r="Y81" s="84"/>
      <c r="Z81" s="84"/>
      <c r="AA81" s="84" t="s">
        <v>45</v>
      </c>
      <c r="AB81" s="84"/>
      <c r="AC81" s="84" t="s">
        <v>224</v>
      </c>
      <c r="AD81" s="85"/>
    </row>
    <row r="82" spans="1:30">
      <c r="A82" s="4" t="s">
        <v>55</v>
      </c>
      <c r="B82" s="7">
        <v>1</v>
      </c>
      <c r="C82" s="6"/>
      <c r="D82" s="4" t="s">
        <v>843</v>
      </c>
      <c r="E82" s="100" t="s">
        <v>45</v>
      </c>
      <c r="F82" s="100" t="s">
        <v>36</v>
      </c>
      <c r="G82" s="100" t="s">
        <v>35</v>
      </c>
      <c r="H82" s="100" t="s">
        <v>35</v>
      </c>
      <c r="I82" s="26" t="s">
        <v>35</v>
      </c>
      <c r="J82" s="83"/>
      <c r="K82" s="35"/>
      <c r="L82" s="83"/>
      <c r="M82" s="35"/>
      <c r="N82" s="36" t="s">
        <v>87</v>
      </c>
      <c r="O82" s="36" t="s">
        <v>87</v>
      </c>
      <c r="P82" s="36" t="s">
        <v>87</v>
      </c>
      <c r="Q82" s="36" t="s">
        <v>87</v>
      </c>
      <c r="R82" s="84"/>
      <c r="S82" s="36" t="s">
        <v>87</v>
      </c>
      <c r="T82" s="83"/>
      <c r="U82" s="83"/>
      <c r="V82" s="84"/>
      <c r="W82" s="84"/>
      <c r="X82" s="84"/>
      <c r="Y82" s="84"/>
      <c r="Z82" s="84"/>
      <c r="AA82" s="84"/>
      <c r="AB82" s="84"/>
      <c r="AC82" s="84"/>
      <c r="AD82" s="85"/>
    </row>
    <row r="83" spans="1:30">
      <c r="A83" s="23" t="s">
        <v>41</v>
      </c>
      <c r="B83" s="23">
        <v>3</v>
      </c>
      <c r="C83" s="28">
        <v>0.5625</v>
      </c>
      <c r="D83" s="23" t="s">
        <v>844</v>
      </c>
      <c r="E83" s="100" t="s">
        <v>35</v>
      </c>
      <c r="F83" s="100" t="s">
        <v>36</v>
      </c>
      <c r="G83" s="100" t="s">
        <v>207</v>
      </c>
      <c r="H83" s="100" t="s">
        <v>35</v>
      </c>
      <c r="I83" s="26" t="s">
        <v>35</v>
      </c>
      <c r="J83" s="25"/>
      <c r="K83" s="35" t="s">
        <v>845</v>
      </c>
      <c r="L83" s="23"/>
      <c r="M83" s="36" t="s">
        <v>87</v>
      </c>
      <c r="N83" s="36" t="s">
        <v>87</v>
      </c>
      <c r="O83" s="36" t="s">
        <v>87</v>
      </c>
      <c r="P83" s="36" t="s">
        <v>87</v>
      </c>
      <c r="Q83" s="36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</row>
    <row r="84" spans="1:30">
      <c r="A84" s="23" t="s">
        <v>41</v>
      </c>
      <c r="B84" s="23">
        <v>10</v>
      </c>
      <c r="C84" s="23"/>
      <c r="D84" s="37" t="s">
        <v>846</v>
      </c>
      <c r="E84" s="23" t="s">
        <v>45</v>
      </c>
      <c r="F84" s="23" t="s">
        <v>36</v>
      </c>
      <c r="G84" s="23" t="s">
        <v>35</v>
      </c>
      <c r="H84" s="38" t="s">
        <v>35</v>
      </c>
      <c r="I84" s="23" t="s">
        <v>35</v>
      </c>
      <c r="J84" s="39"/>
      <c r="K84" s="35"/>
      <c r="L84" s="23"/>
      <c r="M84" s="23"/>
      <c r="N84" s="23"/>
      <c r="O84" s="23"/>
      <c r="P84" s="23"/>
      <c r="Q84" s="23"/>
      <c r="R84" s="23" t="s">
        <v>87</v>
      </c>
      <c r="S84" s="23"/>
      <c r="T84" s="23"/>
      <c r="U84" s="23"/>
      <c r="V84" s="23"/>
      <c r="W84" s="23"/>
      <c r="X84" s="23"/>
      <c r="Y84" s="23"/>
      <c r="Z84" s="23"/>
      <c r="AA84" s="23" t="s">
        <v>45</v>
      </c>
      <c r="AB84" s="23"/>
      <c r="AC84" s="23"/>
      <c r="AD84" s="23"/>
    </row>
    <row r="85" spans="1:30">
      <c r="A85" s="23" t="s">
        <v>214</v>
      </c>
      <c r="B85" s="40" t="s">
        <v>847</v>
      </c>
      <c r="C85" s="23"/>
      <c r="D85" s="38" t="s">
        <v>848</v>
      </c>
      <c r="E85" s="23" t="s">
        <v>45</v>
      </c>
      <c r="F85" s="23" t="s">
        <v>36</v>
      </c>
      <c r="G85" s="23" t="s">
        <v>207</v>
      </c>
      <c r="H85" s="38" t="s">
        <v>35</v>
      </c>
      <c r="I85" s="23" t="s">
        <v>35</v>
      </c>
      <c r="J85" s="31"/>
      <c r="K85" s="36"/>
      <c r="L85" s="23"/>
      <c r="M85" s="36" t="s">
        <v>87</v>
      </c>
      <c r="N85" s="23" t="s">
        <v>87</v>
      </c>
      <c r="O85" s="23" t="s">
        <v>87</v>
      </c>
      <c r="P85" s="23" t="s">
        <v>87</v>
      </c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</row>
    <row r="86" spans="1:30">
      <c r="A86" s="23" t="s">
        <v>43</v>
      </c>
      <c r="B86" s="23">
        <v>11</v>
      </c>
      <c r="C86" s="23"/>
      <c r="D86" s="23" t="s">
        <v>849</v>
      </c>
      <c r="E86" s="26" t="s">
        <v>45</v>
      </c>
      <c r="F86" s="26" t="s">
        <v>36</v>
      </c>
      <c r="G86" s="26" t="s">
        <v>207</v>
      </c>
      <c r="H86" s="26" t="s">
        <v>35</v>
      </c>
      <c r="I86" s="26" t="s">
        <v>35</v>
      </c>
      <c r="J86" s="23"/>
      <c r="K86" s="36" t="s">
        <v>845</v>
      </c>
      <c r="L86" s="23"/>
      <c r="M86" s="36" t="s">
        <v>87</v>
      </c>
      <c r="N86" s="36" t="s">
        <v>87</v>
      </c>
      <c r="O86" s="36" t="s">
        <v>87</v>
      </c>
      <c r="P86" s="36" t="s">
        <v>87</v>
      </c>
      <c r="Q86" s="36" t="s">
        <v>87</v>
      </c>
      <c r="R86" s="23"/>
      <c r="S86" s="23"/>
      <c r="T86" s="23"/>
      <c r="U86" s="23"/>
      <c r="V86" s="23"/>
      <c r="W86" s="23"/>
      <c r="X86" s="23"/>
      <c r="Y86" s="23"/>
      <c r="Z86" s="23"/>
      <c r="AA86" s="36" t="s">
        <v>45</v>
      </c>
      <c r="AB86" s="23"/>
      <c r="AC86" s="23" t="s">
        <v>224</v>
      </c>
      <c r="AD86" s="23"/>
    </row>
    <row r="87" spans="1:30" ht="30">
      <c r="A87" s="23" t="s">
        <v>32</v>
      </c>
      <c r="B87" s="23">
        <v>14</v>
      </c>
      <c r="C87" s="23"/>
      <c r="D87" s="25" t="s">
        <v>850</v>
      </c>
      <c r="E87" s="23" t="s">
        <v>45</v>
      </c>
      <c r="F87" s="23" t="s">
        <v>36</v>
      </c>
      <c r="G87" s="23" t="s">
        <v>45</v>
      </c>
      <c r="H87" s="23" t="s">
        <v>37</v>
      </c>
      <c r="I87" s="30" t="s">
        <v>45</v>
      </c>
      <c r="J87" s="25" t="s">
        <v>40</v>
      </c>
      <c r="K87" s="35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</row>
    <row r="88" spans="1:30">
      <c r="A88" s="23" t="s">
        <v>32</v>
      </c>
      <c r="B88" s="23">
        <v>14</v>
      </c>
      <c r="C88" s="23"/>
      <c r="D88" s="23" t="s">
        <v>95</v>
      </c>
      <c r="E88" s="32" t="s">
        <v>45</v>
      </c>
      <c r="F88" s="32" t="s">
        <v>36</v>
      </c>
      <c r="G88" s="32" t="s">
        <v>35</v>
      </c>
      <c r="H88" s="32" t="s">
        <v>207</v>
      </c>
      <c r="I88" s="32" t="s">
        <v>35</v>
      </c>
      <c r="J88" s="23" t="s">
        <v>96</v>
      </c>
      <c r="K88" s="36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</row>
    <row r="89" spans="1:30">
      <c r="A89" s="23" t="s">
        <v>57</v>
      </c>
      <c r="B89" s="23">
        <v>16</v>
      </c>
      <c r="C89" s="23"/>
      <c r="D89" s="23" t="s">
        <v>851</v>
      </c>
      <c r="E89" s="32" t="s">
        <v>45</v>
      </c>
      <c r="F89" s="32" t="s">
        <v>36</v>
      </c>
      <c r="G89" s="32" t="s">
        <v>35</v>
      </c>
      <c r="H89" s="32" t="s">
        <v>35</v>
      </c>
      <c r="I89" s="32" t="s">
        <v>35</v>
      </c>
      <c r="J89" s="23" t="s">
        <v>834</v>
      </c>
      <c r="K89" s="36"/>
      <c r="L89" s="23"/>
      <c r="M89" s="23"/>
      <c r="N89" s="23" t="s">
        <v>87</v>
      </c>
      <c r="O89" s="23" t="s">
        <v>87</v>
      </c>
      <c r="P89" s="23" t="s">
        <v>87</v>
      </c>
      <c r="Q89" s="23"/>
      <c r="R89" s="23"/>
      <c r="S89" s="23" t="s">
        <v>87</v>
      </c>
      <c r="T89" s="23" t="s">
        <v>87</v>
      </c>
      <c r="U89" s="23"/>
      <c r="V89" s="23"/>
      <c r="W89" s="23"/>
      <c r="X89" s="23"/>
      <c r="Y89" s="23"/>
      <c r="Z89" s="23"/>
      <c r="AA89" s="23"/>
      <c r="AB89" s="23"/>
      <c r="AC89" s="23"/>
      <c r="AD89" s="23"/>
    </row>
    <row r="90" spans="1:30">
      <c r="A90" s="23" t="s">
        <v>57</v>
      </c>
      <c r="B90" s="23">
        <v>16</v>
      </c>
      <c r="C90" s="23"/>
      <c r="D90" s="23" t="s">
        <v>217</v>
      </c>
      <c r="E90" s="23" t="s">
        <v>36</v>
      </c>
      <c r="F90" s="23" t="s">
        <v>37</v>
      </c>
      <c r="G90" s="23" t="s">
        <v>35</v>
      </c>
      <c r="H90" s="23" t="s">
        <v>35</v>
      </c>
      <c r="I90" s="23" t="s">
        <v>35</v>
      </c>
      <c r="J90" s="23" t="s">
        <v>834</v>
      </c>
      <c r="K90" s="36"/>
      <c r="L90" s="23"/>
      <c r="M90" s="23" t="s">
        <v>40</v>
      </c>
      <c r="N90" s="23" t="s">
        <v>87</v>
      </c>
      <c r="O90" s="23" t="s">
        <v>87</v>
      </c>
      <c r="P90" s="23" t="s">
        <v>87</v>
      </c>
      <c r="Q90" s="23" t="s">
        <v>87</v>
      </c>
      <c r="R90" s="23"/>
      <c r="S90" s="23" t="s">
        <v>787</v>
      </c>
      <c r="T90" s="23" t="s">
        <v>87</v>
      </c>
      <c r="U90" s="23"/>
      <c r="V90" s="23"/>
      <c r="W90" s="23"/>
      <c r="X90" s="23"/>
      <c r="Y90" s="23"/>
      <c r="Z90" s="23" t="s">
        <v>53</v>
      </c>
      <c r="AA90" s="23" t="s">
        <v>45</v>
      </c>
      <c r="AB90" s="23"/>
      <c r="AC90" s="23"/>
      <c r="AD90" s="23"/>
    </row>
    <row r="91" spans="1:30">
      <c r="A91" s="23" t="s">
        <v>57</v>
      </c>
      <c r="B91" s="23">
        <v>16</v>
      </c>
      <c r="C91" s="28">
        <v>0.5625</v>
      </c>
      <c r="D91" s="23" t="s">
        <v>852</v>
      </c>
      <c r="E91" s="23" t="s">
        <v>35</v>
      </c>
      <c r="F91" s="23" t="s">
        <v>36</v>
      </c>
      <c r="G91" s="23" t="s">
        <v>207</v>
      </c>
      <c r="H91" s="23" t="s">
        <v>35</v>
      </c>
      <c r="I91" s="23" t="s">
        <v>45</v>
      </c>
      <c r="J91" s="23"/>
      <c r="K91" s="36" t="s">
        <v>845</v>
      </c>
      <c r="L91" s="23"/>
      <c r="M91" s="23" t="s">
        <v>87</v>
      </c>
      <c r="N91" s="23" t="s">
        <v>87</v>
      </c>
      <c r="O91" s="23" t="s">
        <v>87</v>
      </c>
      <c r="P91" s="23" t="s">
        <v>87</v>
      </c>
      <c r="Q91" s="23" t="s">
        <v>87</v>
      </c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 t="s">
        <v>224</v>
      </c>
      <c r="AD91" s="23"/>
    </row>
    <row r="92" spans="1:30">
      <c r="A92" s="23" t="s">
        <v>60</v>
      </c>
      <c r="B92" s="23">
        <v>20</v>
      </c>
      <c r="C92" s="23"/>
      <c r="D92" s="23" t="s">
        <v>853</v>
      </c>
      <c r="E92" s="23" t="s">
        <v>45</v>
      </c>
      <c r="F92" s="23" t="s">
        <v>36</v>
      </c>
      <c r="G92" s="23" t="s">
        <v>35</v>
      </c>
      <c r="H92" s="23" t="s">
        <v>35</v>
      </c>
      <c r="I92" s="23" t="s">
        <v>35</v>
      </c>
      <c r="J92" s="23" t="s">
        <v>96</v>
      </c>
      <c r="K92" s="36"/>
      <c r="L92" s="23"/>
      <c r="M92" s="23"/>
      <c r="N92" s="23" t="s">
        <v>40</v>
      </c>
      <c r="O92" s="23"/>
      <c r="P92" s="23"/>
      <c r="Q92" s="23" t="s">
        <v>87</v>
      </c>
      <c r="R92" s="23"/>
      <c r="S92" s="23"/>
      <c r="T92" s="23" t="s">
        <v>87</v>
      </c>
      <c r="U92" s="23" t="s">
        <v>87</v>
      </c>
      <c r="V92" s="23"/>
      <c r="W92" s="23"/>
      <c r="X92" s="23"/>
      <c r="Y92" s="23"/>
      <c r="Z92" s="23"/>
      <c r="AA92" s="23"/>
      <c r="AB92" s="23"/>
      <c r="AC92" s="23"/>
      <c r="AD92" s="23"/>
    </row>
    <row r="93" spans="1:30">
      <c r="A93" s="23" t="s">
        <v>41</v>
      </c>
      <c r="B93" s="23">
        <v>24</v>
      </c>
      <c r="C93" s="23"/>
      <c r="D93" s="23" t="s">
        <v>223</v>
      </c>
      <c r="E93" s="26"/>
      <c r="F93" s="26"/>
      <c r="G93" s="26"/>
      <c r="H93" s="26"/>
      <c r="I93" s="26"/>
      <c r="J93" s="23"/>
      <c r="K93" s="36"/>
      <c r="L93" s="23"/>
      <c r="M93" s="23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</row>
    <row r="94" spans="1:30">
      <c r="A94" s="23" t="s">
        <v>43</v>
      </c>
      <c r="B94" s="23">
        <v>25</v>
      </c>
      <c r="C94" s="23"/>
      <c r="D94" s="23" t="s">
        <v>225</v>
      </c>
      <c r="E94" s="26"/>
      <c r="F94" s="26"/>
      <c r="G94" s="26"/>
      <c r="H94" s="26"/>
      <c r="I94" s="26"/>
      <c r="J94" s="23"/>
      <c r="K94" s="36"/>
      <c r="L94" s="23"/>
      <c r="M94" s="23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</row>
    <row r="95" spans="1:30">
      <c r="A95" s="23" t="s">
        <v>91</v>
      </c>
      <c r="B95" s="23">
        <v>31</v>
      </c>
      <c r="C95" s="23"/>
      <c r="D95" s="23" t="s">
        <v>226</v>
      </c>
      <c r="E95" s="26"/>
      <c r="F95" s="26"/>
      <c r="G95" s="26"/>
      <c r="H95" s="26"/>
      <c r="I95" s="26"/>
      <c r="J95" s="23"/>
      <c r="K95" s="36"/>
      <c r="L95" s="23"/>
      <c r="M95" s="23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</row>
    <row r="96" spans="1:30">
      <c r="A96" s="23" t="s">
        <v>854</v>
      </c>
      <c r="B96" s="42">
        <v>36922</v>
      </c>
      <c r="C96" s="42"/>
      <c r="D96" s="23" t="s">
        <v>855</v>
      </c>
      <c r="E96" s="26" t="s">
        <v>40</v>
      </c>
      <c r="F96" s="26" t="s">
        <v>40</v>
      </c>
      <c r="G96" s="26" t="s">
        <v>40</v>
      </c>
      <c r="H96" s="26" t="s">
        <v>40</v>
      </c>
      <c r="I96" s="26" t="s">
        <v>40</v>
      </c>
      <c r="J96" s="23"/>
      <c r="K96" s="23"/>
      <c r="L96" s="23"/>
      <c r="M96" s="23"/>
      <c r="N96" s="23" t="s">
        <v>40</v>
      </c>
      <c r="O96" s="23" t="s">
        <v>40</v>
      </c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 t="s">
        <v>53</v>
      </c>
      <c r="AB96" s="23"/>
      <c r="AC96" s="23"/>
      <c r="AD96" s="23"/>
    </row>
    <row r="97" spans="1:30">
      <c r="A97" s="1253" t="s">
        <v>227</v>
      </c>
      <c r="B97" s="1254"/>
      <c r="C97" s="1254"/>
      <c r="D97" s="1254"/>
      <c r="E97" s="1254"/>
      <c r="F97" s="1254"/>
      <c r="G97" s="1254"/>
      <c r="H97" s="1254"/>
      <c r="I97" s="1254"/>
      <c r="J97" s="1254"/>
      <c r="K97" s="1254"/>
      <c r="L97" s="1254"/>
      <c r="M97" s="1254"/>
      <c r="N97" s="1254"/>
      <c r="O97" s="1254"/>
      <c r="P97" s="1254"/>
      <c r="Q97" s="1254"/>
      <c r="R97" s="1254"/>
      <c r="S97" s="1254"/>
      <c r="T97" s="1254"/>
      <c r="U97" s="1254"/>
      <c r="V97" s="1254"/>
      <c r="W97" s="1254"/>
      <c r="X97" s="1254"/>
      <c r="Y97" s="1254"/>
      <c r="Z97" s="1254"/>
      <c r="AA97" s="1254"/>
      <c r="AB97" s="1254"/>
      <c r="AC97" s="1254"/>
      <c r="AD97" s="1255"/>
    </row>
    <row r="98" spans="1:30" ht="31.5" customHeight="1">
      <c r="A98" s="1256" t="s">
        <v>8</v>
      </c>
      <c r="B98" s="1258" t="s">
        <v>9</v>
      </c>
      <c r="C98" s="144"/>
      <c r="D98" s="1260" t="s">
        <v>11</v>
      </c>
      <c r="E98" s="1267" t="s">
        <v>802</v>
      </c>
      <c r="F98" s="1267"/>
      <c r="G98" s="1267"/>
      <c r="H98" s="1267"/>
      <c r="I98" s="1267"/>
      <c r="J98" s="1267"/>
      <c r="K98" s="91"/>
      <c r="L98" s="1262" t="s">
        <v>13</v>
      </c>
      <c r="M98" s="576"/>
      <c r="N98" s="1264" t="s">
        <v>5</v>
      </c>
      <c r="O98" s="1264"/>
      <c r="P98" s="1264"/>
      <c r="Q98" s="1264"/>
      <c r="R98" s="1264"/>
      <c r="S98" s="1264" t="s">
        <v>6</v>
      </c>
      <c r="T98" s="1264"/>
      <c r="U98" s="1264"/>
      <c r="V98" s="1264"/>
      <c r="W98" s="1264"/>
      <c r="X98" s="1264"/>
      <c r="Y98" s="1264"/>
      <c r="Z98" s="1264"/>
      <c r="AA98" s="1264"/>
      <c r="AB98" s="1264"/>
      <c r="AC98" s="577"/>
      <c r="AD98" s="1265" t="s">
        <v>7</v>
      </c>
    </row>
    <row r="99" spans="1:30" ht="29.1" customHeight="1">
      <c r="A99" s="1257"/>
      <c r="B99" s="1259"/>
      <c r="C99" s="145" t="s">
        <v>360</v>
      </c>
      <c r="D99" s="1261"/>
      <c r="E99" s="573" t="s">
        <v>27</v>
      </c>
      <c r="F99" s="573" t="s">
        <v>28</v>
      </c>
      <c r="G99" s="573" t="s">
        <v>29</v>
      </c>
      <c r="H99" s="573" t="s">
        <v>30</v>
      </c>
      <c r="I99" s="573" t="s">
        <v>31</v>
      </c>
      <c r="J99" s="585" t="s">
        <v>19</v>
      </c>
      <c r="K99" s="91" t="s">
        <v>856</v>
      </c>
      <c r="L99" s="1263"/>
      <c r="M99" s="584" t="s">
        <v>803</v>
      </c>
      <c r="N99" s="78" t="s">
        <v>15</v>
      </c>
      <c r="O99" s="78" t="s">
        <v>16</v>
      </c>
      <c r="P99" s="78" t="s">
        <v>17</v>
      </c>
      <c r="Q99" s="78" t="s">
        <v>18</v>
      </c>
      <c r="R99" s="78" t="s">
        <v>19</v>
      </c>
      <c r="S99" s="79" t="s">
        <v>20</v>
      </c>
      <c r="T99" s="80" t="s">
        <v>21</v>
      </c>
      <c r="U99" s="80" t="s">
        <v>22</v>
      </c>
      <c r="V99" s="578" t="s">
        <v>23</v>
      </c>
      <c r="W99" s="81" t="s">
        <v>233</v>
      </c>
      <c r="X99" s="81" t="s">
        <v>363</v>
      </c>
      <c r="Y99" s="81" t="s">
        <v>365</v>
      </c>
      <c r="Z99" s="81" t="s">
        <v>366</v>
      </c>
      <c r="AA99" s="82" t="s">
        <v>24</v>
      </c>
      <c r="AB99" s="82" t="s">
        <v>25</v>
      </c>
      <c r="AC99" s="578" t="s">
        <v>26</v>
      </c>
      <c r="AD99" s="1266"/>
    </row>
    <row r="100" spans="1:30">
      <c r="A100" s="23" t="s">
        <v>43</v>
      </c>
      <c r="B100" s="23">
        <v>1</v>
      </c>
      <c r="C100" s="23"/>
      <c r="D100" s="23" t="s">
        <v>226</v>
      </c>
      <c r="E100" s="26" t="s">
        <v>40</v>
      </c>
      <c r="F100" s="26" t="s">
        <v>40</v>
      </c>
      <c r="G100" s="26" t="s">
        <v>40</v>
      </c>
      <c r="H100" s="26" t="s">
        <v>40</v>
      </c>
      <c r="I100" s="26" t="s">
        <v>40</v>
      </c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</row>
    <row r="101" spans="1:30" ht="30">
      <c r="A101" s="23" t="s">
        <v>55</v>
      </c>
      <c r="B101" s="23">
        <v>1</v>
      </c>
      <c r="C101" s="23"/>
      <c r="D101" s="25" t="s">
        <v>857</v>
      </c>
      <c r="E101" s="23" t="s">
        <v>45</v>
      </c>
      <c r="F101" s="23" t="s">
        <v>36</v>
      </c>
      <c r="G101" s="23" t="s">
        <v>45</v>
      </c>
      <c r="H101" s="23" t="s">
        <v>37</v>
      </c>
      <c r="I101" s="23" t="s">
        <v>45</v>
      </c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</row>
    <row r="102" spans="1:30">
      <c r="A102" s="23" t="s">
        <v>57</v>
      </c>
      <c r="B102" s="23">
        <v>6</v>
      </c>
      <c r="C102" s="23"/>
      <c r="D102" s="23" t="s">
        <v>858</v>
      </c>
      <c r="E102" s="26" t="s">
        <v>35</v>
      </c>
      <c r="F102" s="26" t="s">
        <v>36</v>
      </c>
      <c r="G102" s="26" t="s">
        <v>35</v>
      </c>
      <c r="H102" s="26" t="s">
        <v>35</v>
      </c>
      <c r="I102" s="26" t="s">
        <v>35</v>
      </c>
      <c r="J102" s="23"/>
      <c r="K102" s="23"/>
      <c r="L102" s="23"/>
      <c r="M102" s="23" t="s">
        <v>87</v>
      </c>
      <c r="N102" s="23" t="s">
        <v>87</v>
      </c>
      <c r="O102" s="23" t="s">
        <v>87</v>
      </c>
      <c r="P102" s="23" t="s">
        <v>87</v>
      </c>
      <c r="Q102" s="23" t="s">
        <v>87</v>
      </c>
      <c r="R102" s="23"/>
      <c r="S102" s="23"/>
      <c r="T102" s="23" t="s">
        <v>87</v>
      </c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</row>
    <row r="103" spans="1:30">
      <c r="A103" s="23" t="s">
        <v>859</v>
      </c>
      <c r="B103" s="23" t="s">
        <v>860</v>
      </c>
      <c r="C103" s="23"/>
      <c r="D103" s="23" t="s">
        <v>64</v>
      </c>
      <c r="E103" s="26" t="s">
        <v>35</v>
      </c>
      <c r="F103" s="26" t="s">
        <v>36</v>
      </c>
      <c r="G103" s="26" t="s">
        <v>37</v>
      </c>
      <c r="H103" s="26" t="s">
        <v>35</v>
      </c>
      <c r="I103" s="26" t="s">
        <v>35</v>
      </c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</row>
    <row r="104" spans="1:30">
      <c r="A104" s="23"/>
      <c r="B104" s="23">
        <v>11</v>
      </c>
      <c r="C104" s="23"/>
      <c r="D104" s="23" t="s">
        <v>238</v>
      </c>
      <c r="E104" s="26" t="s">
        <v>35</v>
      </c>
      <c r="F104" s="26" t="s">
        <v>36</v>
      </c>
      <c r="G104" s="26" t="s">
        <v>37</v>
      </c>
      <c r="H104" s="26" t="s">
        <v>35</v>
      </c>
      <c r="I104" s="26" t="s">
        <v>35</v>
      </c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</row>
    <row r="105" spans="1:30">
      <c r="A105" s="23" t="s">
        <v>32</v>
      </c>
      <c r="B105" s="23">
        <v>11</v>
      </c>
      <c r="C105" s="23"/>
      <c r="D105" s="23" t="s">
        <v>66</v>
      </c>
      <c r="E105" s="26" t="s">
        <v>35</v>
      </c>
      <c r="F105" s="26" t="s">
        <v>36</v>
      </c>
      <c r="G105" s="26" t="s">
        <v>37</v>
      </c>
      <c r="H105" s="26" t="s">
        <v>35</v>
      </c>
      <c r="I105" s="26" t="s">
        <v>35</v>
      </c>
      <c r="J105" s="23"/>
      <c r="K105" s="23" t="s">
        <v>845</v>
      </c>
      <c r="L105" s="23"/>
      <c r="M105" s="23" t="s">
        <v>40</v>
      </c>
      <c r="N105" s="23" t="s">
        <v>87</v>
      </c>
      <c r="O105" s="23" t="s">
        <v>87</v>
      </c>
      <c r="P105" s="23" t="s">
        <v>87</v>
      </c>
      <c r="Q105" s="23"/>
      <c r="R105" s="23"/>
      <c r="S105" s="23"/>
      <c r="T105" s="23"/>
      <c r="U105" s="23"/>
      <c r="V105" s="23" t="s">
        <v>87</v>
      </c>
      <c r="W105" s="23"/>
      <c r="X105" s="23"/>
      <c r="Y105" s="23"/>
      <c r="Z105" s="23"/>
      <c r="AA105" s="23" t="s">
        <v>87</v>
      </c>
      <c r="AB105" s="23"/>
      <c r="AC105" s="23"/>
      <c r="AD105" s="23"/>
    </row>
    <row r="106" spans="1:30">
      <c r="A106" s="23" t="s">
        <v>32</v>
      </c>
      <c r="B106" s="23">
        <v>11</v>
      </c>
      <c r="C106" s="23"/>
      <c r="D106" s="23" t="s">
        <v>861</v>
      </c>
      <c r="E106" s="26" t="s">
        <v>36</v>
      </c>
      <c r="F106" s="26" t="s">
        <v>37</v>
      </c>
      <c r="G106" s="26" t="s">
        <v>35</v>
      </c>
      <c r="H106" s="26" t="s">
        <v>35</v>
      </c>
      <c r="I106" s="26" t="s">
        <v>35</v>
      </c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 t="s">
        <v>87</v>
      </c>
      <c r="X106" s="23"/>
      <c r="Y106" s="23"/>
      <c r="Z106" s="23"/>
      <c r="AA106" s="23" t="s">
        <v>87</v>
      </c>
      <c r="AB106" s="23"/>
      <c r="AC106" s="23"/>
      <c r="AD106" s="23"/>
    </row>
    <row r="107" spans="1:30">
      <c r="A107" s="23" t="s">
        <v>32</v>
      </c>
      <c r="B107" s="23">
        <v>13</v>
      </c>
      <c r="C107" s="23"/>
      <c r="D107" s="23" t="s">
        <v>862</v>
      </c>
      <c r="E107" s="26" t="s">
        <v>45</v>
      </c>
      <c r="F107" s="26" t="s">
        <v>35</v>
      </c>
      <c r="G107" s="26" t="s">
        <v>35</v>
      </c>
      <c r="H107" s="26" t="s">
        <v>36</v>
      </c>
      <c r="I107" s="26" t="s">
        <v>36</v>
      </c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 t="s">
        <v>87</v>
      </c>
      <c r="X107" s="23"/>
      <c r="Y107" s="23"/>
      <c r="Z107" s="23" t="s">
        <v>53</v>
      </c>
      <c r="AA107" s="23" t="s">
        <v>53</v>
      </c>
      <c r="AB107" s="23" t="s">
        <v>53</v>
      </c>
      <c r="AC107" s="23"/>
      <c r="AD107" s="23"/>
    </row>
    <row r="108" spans="1:30">
      <c r="A108" s="23" t="s">
        <v>43</v>
      </c>
      <c r="B108" s="23">
        <v>15</v>
      </c>
      <c r="C108" s="23"/>
      <c r="D108" s="20" t="s">
        <v>863</v>
      </c>
      <c r="E108" s="24" t="s">
        <v>45</v>
      </c>
      <c r="F108" s="24" t="s">
        <v>36</v>
      </c>
      <c r="G108" s="24" t="s">
        <v>37</v>
      </c>
      <c r="H108" s="24" t="s">
        <v>37</v>
      </c>
      <c r="I108" s="24" t="s">
        <v>37</v>
      </c>
      <c r="J108" s="23"/>
      <c r="K108" s="23"/>
      <c r="L108" s="23"/>
      <c r="M108" s="23" t="s">
        <v>87</v>
      </c>
      <c r="N108" s="23" t="s">
        <v>87</v>
      </c>
      <c r="O108" s="23" t="s">
        <v>87</v>
      </c>
      <c r="P108" s="23" t="s">
        <v>87</v>
      </c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 t="s">
        <v>87</v>
      </c>
      <c r="AB108" s="23"/>
      <c r="AC108" s="23"/>
      <c r="AD108" s="23"/>
    </row>
    <row r="109" spans="1:30" ht="36.75" customHeight="1">
      <c r="A109" s="23" t="s">
        <v>43</v>
      </c>
      <c r="B109" s="23">
        <v>15</v>
      </c>
      <c r="C109" s="23"/>
      <c r="D109" s="25" t="s">
        <v>864</v>
      </c>
      <c r="E109" s="23" t="s">
        <v>36</v>
      </c>
      <c r="F109" s="23" t="s">
        <v>37</v>
      </c>
      <c r="G109" s="23" t="s">
        <v>37</v>
      </c>
      <c r="H109" s="23" t="s">
        <v>35</v>
      </c>
      <c r="I109" s="23" t="s">
        <v>35</v>
      </c>
      <c r="J109" s="23" t="s">
        <v>834</v>
      </c>
      <c r="K109" s="23"/>
      <c r="L109" s="23" t="s">
        <v>865</v>
      </c>
      <c r="M109" s="23"/>
      <c r="N109" s="23" t="s">
        <v>53</v>
      </c>
      <c r="O109" s="23" t="s">
        <v>53</v>
      </c>
      <c r="P109" s="23"/>
      <c r="Q109" s="23" t="s">
        <v>53</v>
      </c>
      <c r="R109" s="25" t="s">
        <v>866</v>
      </c>
      <c r="S109" s="23"/>
      <c r="T109" s="23" t="s">
        <v>53</v>
      </c>
      <c r="U109" s="23"/>
      <c r="V109" s="23" t="s">
        <v>53</v>
      </c>
      <c r="W109" s="23"/>
      <c r="X109" s="23"/>
      <c r="Y109" s="23"/>
      <c r="Z109" s="23"/>
      <c r="AA109" s="23"/>
      <c r="AB109" s="23"/>
      <c r="AC109" s="23"/>
      <c r="AD109" s="23"/>
    </row>
    <row r="110" spans="1:30">
      <c r="A110" s="23" t="s">
        <v>43</v>
      </c>
      <c r="B110" s="23">
        <v>15</v>
      </c>
      <c r="C110" s="23"/>
      <c r="D110" s="30" t="s">
        <v>867</v>
      </c>
      <c r="E110" s="26" t="s">
        <v>35</v>
      </c>
      <c r="F110" s="26" t="s">
        <v>36</v>
      </c>
      <c r="G110" s="26" t="s">
        <v>207</v>
      </c>
      <c r="H110" s="26" t="s">
        <v>35</v>
      </c>
      <c r="I110" s="26" t="s">
        <v>35</v>
      </c>
      <c r="J110" s="23"/>
      <c r="K110" s="23" t="s">
        <v>38</v>
      </c>
      <c r="L110" s="23" t="s">
        <v>40</v>
      </c>
      <c r="M110" s="23" t="s">
        <v>87</v>
      </c>
      <c r="N110" s="23" t="s">
        <v>87</v>
      </c>
      <c r="O110" s="23" t="s">
        <v>87</v>
      </c>
      <c r="P110" s="23" t="s">
        <v>87</v>
      </c>
      <c r="Q110" s="23"/>
      <c r="R110" s="23"/>
      <c r="S110" s="23"/>
      <c r="T110" s="23" t="s">
        <v>40</v>
      </c>
      <c r="U110" s="23" t="s">
        <v>40</v>
      </c>
      <c r="V110" s="23" t="s">
        <v>40</v>
      </c>
      <c r="W110" s="23"/>
      <c r="X110" s="23"/>
      <c r="Y110" s="23"/>
      <c r="Z110" s="23"/>
      <c r="AA110" s="23" t="s">
        <v>87</v>
      </c>
      <c r="AB110" s="23"/>
      <c r="AC110" s="23"/>
      <c r="AD110" s="23"/>
    </row>
    <row r="111" spans="1:30">
      <c r="A111" s="23" t="s">
        <v>43</v>
      </c>
      <c r="B111" s="23">
        <v>15</v>
      </c>
      <c r="C111" s="23"/>
      <c r="D111" s="30" t="s">
        <v>868</v>
      </c>
      <c r="E111" s="101" t="s">
        <v>45</v>
      </c>
      <c r="F111" s="26" t="s">
        <v>36</v>
      </c>
      <c r="G111" s="26" t="s">
        <v>35</v>
      </c>
      <c r="H111" s="26" t="s">
        <v>37</v>
      </c>
      <c r="I111" s="26" t="s">
        <v>35</v>
      </c>
      <c r="J111" s="23" t="s">
        <v>828</v>
      </c>
      <c r="K111" s="23"/>
      <c r="L111" s="23"/>
      <c r="M111" s="23"/>
      <c r="N111" s="23"/>
      <c r="O111" s="23"/>
      <c r="P111" s="23"/>
      <c r="Q111" s="23"/>
      <c r="R111" s="23"/>
      <c r="S111" s="23" t="s">
        <v>87</v>
      </c>
      <c r="T111" s="23" t="s">
        <v>87</v>
      </c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</row>
    <row r="112" spans="1:30" ht="36.75" customHeight="1">
      <c r="A112" s="23" t="s">
        <v>60</v>
      </c>
      <c r="B112" s="23">
        <v>17</v>
      </c>
      <c r="C112" s="23"/>
      <c r="D112" s="25" t="s">
        <v>869</v>
      </c>
      <c r="E112" s="101" t="s">
        <v>52</v>
      </c>
      <c r="F112" s="26" t="s">
        <v>36</v>
      </c>
      <c r="G112" s="26" t="s">
        <v>35</v>
      </c>
      <c r="H112" s="26" t="s">
        <v>35</v>
      </c>
      <c r="I112" s="26" t="s">
        <v>35</v>
      </c>
      <c r="J112" s="23" t="s">
        <v>870</v>
      </c>
      <c r="K112" s="23"/>
      <c r="L112" s="23"/>
      <c r="M112" s="23"/>
      <c r="N112" s="23"/>
      <c r="O112" s="23"/>
      <c r="P112" s="23"/>
      <c r="Q112" s="23" t="s">
        <v>87</v>
      </c>
      <c r="R112" s="25"/>
      <c r="S112" s="23"/>
      <c r="T112" s="23" t="s">
        <v>87</v>
      </c>
      <c r="U112" s="23" t="s">
        <v>87</v>
      </c>
      <c r="V112" s="23"/>
      <c r="W112" s="23"/>
      <c r="X112" s="23"/>
      <c r="Y112" s="23"/>
      <c r="Z112" s="23"/>
      <c r="AA112" s="23"/>
      <c r="AB112" s="23"/>
      <c r="AC112" s="23"/>
      <c r="AD112" s="23"/>
    </row>
    <row r="113" spans="1:30">
      <c r="A113" s="23" t="s">
        <v>55</v>
      </c>
      <c r="B113" s="23">
        <v>19</v>
      </c>
      <c r="C113" s="23"/>
      <c r="D113" s="26" t="s">
        <v>871</v>
      </c>
      <c r="E113" s="26" t="s">
        <v>36</v>
      </c>
      <c r="F113" s="26" t="s">
        <v>37</v>
      </c>
      <c r="G113" s="26" t="s">
        <v>52</v>
      </c>
      <c r="H113" s="26" t="s">
        <v>52</v>
      </c>
      <c r="I113" s="23" t="s">
        <v>37</v>
      </c>
      <c r="K113" s="23" t="s">
        <v>38</v>
      </c>
      <c r="L113" s="23"/>
      <c r="M113" s="23" t="s">
        <v>87</v>
      </c>
      <c r="N113" s="23" t="s">
        <v>87</v>
      </c>
      <c r="O113" s="23" t="s">
        <v>87</v>
      </c>
      <c r="P113" s="23" t="s">
        <v>87</v>
      </c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 t="s">
        <v>87</v>
      </c>
      <c r="AB113" s="23"/>
      <c r="AC113" s="23"/>
      <c r="AD113" s="23"/>
    </row>
    <row r="114" spans="1:30">
      <c r="A114" s="23" t="s">
        <v>55</v>
      </c>
      <c r="B114" s="23">
        <v>19</v>
      </c>
      <c r="C114" s="23"/>
      <c r="D114" s="23" t="s">
        <v>872</v>
      </c>
      <c r="E114" s="24" t="s">
        <v>45</v>
      </c>
      <c r="F114" s="24" t="s">
        <v>36</v>
      </c>
      <c r="G114" s="24" t="s">
        <v>37</v>
      </c>
      <c r="H114" s="24" t="s">
        <v>37</v>
      </c>
      <c r="I114" s="24" t="s">
        <v>37</v>
      </c>
      <c r="J114" s="23" t="s">
        <v>809</v>
      </c>
      <c r="K114" s="23" t="s">
        <v>845</v>
      </c>
      <c r="L114" s="23"/>
      <c r="M114" s="23" t="s">
        <v>87</v>
      </c>
      <c r="N114" s="23" t="s">
        <v>87</v>
      </c>
      <c r="O114" s="23" t="s">
        <v>87</v>
      </c>
      <c r="P114" s="23" t="s">
        <v>87</v>
      </c>
      <c r="Q114" s="23" t="s">
        <v>87</v>
      </c>
      <c r="R114" s="23"/>
      <c r="S114" s="23" t="s">
        <v>87</v>
      </c>
      <c r="T114" s="23"/>
      <c r="U114" s="23"/>
      <c r="V114" s="23" t="s">
        <v>87</v>
      </c>
      <c r="W114" s="23"/>
      <c r="X114" s="23"/>
      <c r="Y114" s="23"/>
      <c r="Z114" s="23"/>
      <c r="AA114" s="23" t="s">
        <v>87</v>
      </c>
      <c r="AB114" s="23"/>
      <c r="AC114" s="23"/>
      <c r="AD114" s="23"/>
    </row>
    <row r="115" spans="1:30">
      <c r="A115" s="23" t="s">
        <v>41</v>
      </c>
      <c r="B115" s="23">
        <v>21</v>
      </c>
      <c r="C115" s="38"/>
      <c r="D115" s="23" t="s">
        <v>873</v>
      </c>
      <c r="E115" s="43" t="s">
        <v>45</v>
      </c>
      <c r="F115" s="24" t="s">
        <v>36</v>
      </c>
      <c r="G115" s="24" t="s">
        <v>35</v>
      </c>
      <c r="H115" s="24" t="s">
        <v>37</v>
      </c>
      <c r="I115" s="24" t="s">
        <v>35</v>
      </c>
      <c r="J115" s="23" t="s">
        <v>874</v>
      </c>
      <c r="K115" s="23"/>
      <c r="L115" s="23"/>
      <c r="M115" s="23"/>
      <c r="N115" s="23"/>
      <c r="O115" s="23"/>
      <c r="P115" s="23"/>
      <c r="Q115" s="23"/>
      <c r="R115" s="23"/>
      <c r="S115" s="23" t="s">
        <v>87</v>
      </c>
      <c r="T115" s="23" t="s">
        <v>87</v>
      </c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</row>
    <row r="116" spans="1:30">
      <c r="A116" s="23" t="s">
        <v>41</v>
      </c>
      <c r="B116" s="23">
        <v>21</v>
      </c>
      <c r="C116" s="38"/>
      <c r="D116" s="30" t="s">
        <v>875</v>
      </c>
      <c r="E116" s="102" t="s">
        <v>45</v>
      </c>
      <c r="F116" s="100" t="s">
        <v>36</v>
      </c>
      <c r="G116" s="100" t="s">
        <v>35</v>
      </c>
      <c r="H116" s="100" t="s">
        <v>35</v>
      </c>
      <c r="I116" s="100" t="s">
        <v>35</v>
      </c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 t="s">
        <v>87</v>
      </c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</row>
    <row r="117" spans="1:30">
      <c r="A117" s="30" t="s">
        <v>100</v>
      </c>
      <c r="B117" s="30">
        <v>22</v>
      </c>
      <c r="C117" s="44"/>
      <c r="D117" s="30" t="s">
        <v>876</v>
      </c>
      <c r="E117" s="24" t="s">
        <v>45</v>
      </c>
      <c r="F117" s="24" t="s">
        <v>36</v>
      </c>
      <c r="G117" s="24" t="s">
        <v>37</v>
      </c>
      <c r="H117" s="24" t="s">
        <v>37</v>
      </c>
      <c r="I117" s="24" t="s">
        <v>35</v>
      </c>
      <c r="J117" s="23"/>
      <c r="K117" s="23"/>
      <c r="L117" s="23"/>
      <c r="M117" s="23" t="s">
        <v>40</v>
      </c>
      <c r="N117" s="23" t="s">
        <v>87</v>
      </c>
      <c r="O117" s="23" t="s">
        <v>87</v>
      </c>
      <c r="P117" s="23" t="s">
        <v>87</v>
      </c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</row>
    <row r="118" spans="1:30">
      <c r="A118" s="23" t="s">
        <v>124</v>
      </c>
      <c r="B118" s="23">
        <v>27</v>
      </c>
      <c r="C118" s="23"/>
      <c r="D118" s="23" t="s">
        <v>843</v>
      </c>
      <c r="E118" s="31" t="s">
        <v>45</v>
      </c>
      <c r="F118" s="23" t="s">
        <v>36</v>
      </c>
      <c r="G118" s="23" t="s">
        <v>35</v>
      </c>
      <c r="H118" s="23" t="s">
        <v>37</v>
      </c>
      <c r="I118" s="23" t="s">
        <v>35</v>
      </c>
      <c r="J118" s="23" t="s">
        <v>877</v>
      </c>
      <c r="K118" s="23"/>
      <c r="L118" s="23"/>
      <c r="M118" s="23"/>
      <c r="N118" s="23" t="s">
        <v>87</v>
      </c>
      <c r="O118" s="23" t="s">
        <v>87</v>
      </c>
      <c r="P118" s="23" t="s">
        <v>87</v>
      </c>
      <c r="Q118" s="23" t="s">
        <v>87</v>
      </c>
      <c r="R118" s="23"/>
      <c r="S118" s="23" t="s">
        <v>87</v>
      </c>
      <c r="T118" s="23" t="s">
        <v>87</v>
      </c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</row>
    <row r="119" spans="1:30">
      <c r="A119" s="1253" t="s">
        <v>246</v>
      </c>
      <c r="B119" s="1254"/>
      <c r="C119" s="1254"/>
      <c r="D119" s="1254"/>
      <c r="E119" s="1254"/>
      <c r="F119" s="1254"/>
      <c r="G119" s="1254"/>
      <c r="H119" s="1254"/>
      <c r="I119" s="1254"/>
      <c r="J119" s="1254"/>
      <c r="K119" s="1254"/>
      <c r="L119" s="1254"/>
      <c r="M119" s="1254"/>
      <c r="N119" s="1254"/>
      <c r="O119" s="1254"/>
      <c r="P119" s="1254"/>
      <c r="Q119" s="1254"/>
      <c r="R119" s="1254"/>
      <c r="S119" s="1254"/>
      <c r="T119" s="1254"/>
      <c r="U119" s="1254"/>
      <c r="V119" s="1254"/>
      <c r="W119" s="1254"/>
      <c r="X119" s="1254"/>
      <c r="Y119" s="1254"/>
      <c r="Z119" s="1254"/>
      <c r="AA119" s="1254"/>
      <c r="AB119" s="1254"/>
      <c r="AC119" s="1254"/>
      <c r="AD119" s="1255"/>
    </row>
    <row r="120" spans="1:30" ht="29.25" customHeight="1">
      <c r="A120" s="1256" t="s">
        <v>8</v>
      </c>
      <c r="B120" s="1258" t="s">
        <v>9</v>
      </c>
      <c r="C120" s="144"/>
      <c r="D120" s="1260" t="s">
        <v>11</v>
      </c>
      <c r="E120" s="1267" t="s">
        <v>802</v>
      </c>
      <c r="F120" s="1267"/>
      <c r="G120" s="1267"/>
      <c r="H120" s="1267"/>
      <c r="I120" s="1267"/>
      <c r="J120" s="1267"/>
      <c r="K120" s="91"/>
      <c r="L120" s="1262" t="s">
        <v>13</v>
      </c>
      <c r="M120" s="576"/>
      <c r="N120" s="1264" t="s">
        <v>5</v>
      </c>
      <c r="O120" s="1264"/>
      <c r="P120" s="1264"/>
      <c r="Q120" s="1264"/>
      <c r="R120" s="1264"/>
      <c r="S120" s="1264" t="s">
        <v>6</v>
      </c>
      <c r="T120" s="1264"/>
      <c r="U120" s="1264"/>
      <c r="V120" s="1264"/>
      <c r="W120" s="1264"/>
      <c r="X120" s="1264"/>
      <c r="Y120" s="1264"/>
      <c r="Z120" s="1264"/>
      <c r="AA120" s="1264"/>
      <c r="AB120" s="1264"/>
      <c r="AC120" s="577"/>
      <c r="AD120" s="1265" t="s">
        <v>7</v>
      </c>
    </row>
    <row r="121" spans="1:30" ht="29.1" customHeight="1">
      <c r="A121" s="1257"/>
      <c r="B121" s="1259"/>
      <c r="C121" s="145" t="s">
        <v>360</v>
      </c>
      <c r="D121" s="1261"/>
      <c r="E121" s="574" t="s">
        <v>27</v>
      </c>
      <c r="F121" s="574" t="s">
        <v>28</v>
      </c>
      <c r="G121" s="574" t="s">
        <v>29</v>
      </c>
      <c r="H121" s="574" t="s">
        <v>30</v>
      </c>
      <c r="I121" s="574" t="s">
        <v>31</v>
      </c>
      <c r="J121" s="586" t="s">
        <v>19</v>
      </c>
      <c r="K121" s="91" t="s">
        <v>12</v>
      </c>
      <c r="L121" s="1263"/>
      <c r="M121" s="584" t="s">
        <v>803</v>
      </c>
      <c r="N121" s="78" t="s">
        <v>15</v>
      </c>
      <c r="O121" s="78" t="s">
        <v>16</v>
      </c>
      <c r="P121" s="78" t="s">
        <v>17</v>
      </c>
      <c r="Q121" s="78" t="s">
        <v>18</v>
      </c>
      <c r="R121" s="78" t="s">
        <v>19</v>
      </c>
      <c r="S121" s="79" t="s">
        <v>20</v>
      </c>
      <c r="T121" s="80" t="s">
        <v>21</v>
      </c>
      <c r="U121" s="80" t="s">
        <v>22</v>
      </c>
      <c r="V121" s="578" t="s">
        <v>23</v>
      </c>
      <c r="W121" s="81" t="s">
        <v>233</v>
      </c>
      <c r="X121" s="81" t="s">
        <v>363</v>
      </c>
      <c r="Y121" s="81" t="s">
        <v>365</v>
      </c>
      <c r="Z121" s="81" t="s">
        <v>366</v>
      </c>
      <c r="AA121" s="82" t="s">
        <v>24</v>
      </c>
      <c r="AB121" s="82" t="s">
        <v>25</v>
      </c>
      <c r="AC121" s="578" t="s">
        <v>26</v>
      </c>
      <c r="AD121" s="1266"/>
    </row>
    <row r="122" spans="1:30" s="22" customFormat="1">
      <c r="A122" s="11" t="s">
        <v>32</v>
      </c>
      <c r="B122" s="45">
        <v>1</v>
      </c>
      <c r="C122" s="11" t="s">
        <v>40</v>
      </c>
      <c r="D122" s="11" t="s">
        <v>249</v>
      </c>
      <c r="E122" s="103" t="s">
        <v>35</v>
      </c>
      <c r="F122" s="103" t="s">
        <v>36</v>
      </c>
      <c r="G122" s="103" t="s">
        <v>207</v>
      </c>
      <c r="H122" s="103" t="s">
        <v>35</v>
      </c>
      <c r="I122" s="103" t="s">
        <v>35</v>
      </c>
      <c r="J122" s="4"/>
      <c r="K122" s="4" t="s">
        <v>38</v>
      </c>
      <c r="L122" s="104"/>
      <c r="M122" s="95" t="s">
        <v>53</v>
      </c>
      <c r="N122" s="11" t="s">
        <v>53</v>
      </c>
      <c r="O122" s="11" t="s">
        <v>53</v>
      </c>
      <c r="P122" s="11" t="s">
        <v>53</v>
      </c>
      <c r="Q122" s="11"/>
      <c r="R122" s="11"/>
      <c r="S122" s="11"/>
      <c r="T122" s="95"/>
      <c r="U122" s="95"/>
      <c r="V122" s="11"/>
      <c r="W122" s="11"/>
      <c r="X122" s="11"/>
      <c r="Y122" s="11"/>
      <c r="Z122" s="11"/>
      <c r="AA122" s="11" t="s">
        <v>878</v>
      </c>
      <c r="AB122" s="105"/>
      <c r="AC122" s="105"/>
      <c r="AD122" s="106"/>
    </row>
    <row r="123" spans="1:30">
      <c r="A123" s="32" t="s">
        <v>32</v>
      </c>
      <c r="B123" s="32">
        <v>1</v>
      </c>
      <c r="C123" s="32"/>
      <c r="D123" s="46" t="s">
        <v>250</v>
      </c>
      <c r="E123" s="46" t="s">
        <v>36</v>
      </c>
      <c r="F123" s="46"/>
      <c r="G123" s="46"/>
      <c r="H123" s="46"/>
      <c r="I123" s="46" t="s">
        <v>37</v>
      </c>
      <c r="J123" s="32"/>
      <c r="K123" s="32"/>
      <c r="L123" s="32"/>
      <c r="M123" s="32"/>
      <c r="N123" s="46"/>
      <c r="O123" s="46"/>
      <c r="P123" s="46"/>
      <c r="Q123" s="46"/>
      <c r="R123" s="46"/>
      <c r="S123" s="46"/>
      <c r="T123" s="32"/>
      <c r="U123" s="32"/>
      <c r="V123" s="32"/>
      <c r="W123" s="32"/>
      <c r="X123" s="32"/>
      <c r="Y123" s="32"/>
      <c r="Z123" s="32"/>
      <c r="AA123" s="32" t="s">
        <v>40</v>
      </c>
      <c r="AB123" s="32"/>
      <c r="AC123" s="32"/>
      <c r="AD123" s="32"/>
    </row>
    <row r="124" spans="1:30">
      <c r="A124" s="23" t="s">
        <v>32</v>
      </c>
      <c r="B124" s="23">
        <v>1</v>
      </c>
      <c r="C124" s="23"/>
      <c r="D124" s="23" t="s">
        <v>808</v>
      </c>
      <c r="E124" s="24" t="s">
        <v>45</v>
      </c>
      <c r="F124" s="24" t="s">
        <v>36</v>
      </c>
      <c r="G124" s="24" t="s">
        <v>37</v>
      </c>
      <c r="H124" s="24" t="s">
        <v>37</v>
      </c>
      <c r="I124" s="24" t="s">
        <v>37</v>
      </c>
      <c r="J124" s="23" t="s">
        <v>40</v>
      </c>
      <c r="K124" s="23" t="s">
        <v>845</v>
      </c>
      <c r="L124" s="23"/>
      <c r="M124" s="38" t="s">
        <v>39</v>
      </c>
      <c r="N124" s="47" t="s">
        <v>39</v>
      </c>
      <c r="O124" s="47" t="s">
        <v>39</v>
      </c>
      <c r="P124" s="47" t="s">
        <v>39</v>
      </c>
      <c r="Q124" s="47" t="s">
        <v>39</v>
      </c>
      <c r="R124" s="38"/>
      <c r="S124" s="47" t="s">
        <v>39</v>
      </c>
      <c r="T124" s="31" t="s">
        <v>879</v>
      </c>
      <c r="U124" s="23"/>
      <c r="V124" s="48" t="s">
        <v>39</v>
      </c>
      <c r="W124" s="23" t="s">
        <v>879</v>
      </c>
      <c r="X124" s="23" t="s">
        <v>879</v>
      </c>
      <c r="Y124" s="23" t="s">
        <v>879</v>
      </c>
      <c r="Z124" s="23" t="s">
        <v>879</v>
      </c>
      <c r="AA124" s="23" t="s">
        <v>87</v>
      </c>
      <c r="AB124" s="23"/>
      <c r="AC124" s="23" t="s">
        <v>880</v>
      </c>
      <c r="AD124" s="23"/>
    </row>
    <row r="125" spans="1:30">
      <c r="A125" s="32" t="s">
        <v>55</v>
      </c>
      <c r="B125" s="32">
        <v>2</v>
      </c>
      <c r="C125" s="49"/>
      <c r="D125" s="23" t="s">
        <v>252</v>
      </c>
      <c r="E125" s="103" t="s">
        <v>35</v>
      </c>
      <c r="F125" s="103" t="s">
        <v>36</v>
      </c>
      <c r="G125" s="103" t="s">
        <v>207</v>
      </c>
      <c r="H125" s="103" t="s">
        <v>35</v>
      </c>
      <c r="I125" s="103" t="s">
        <v>35</v>
      </c>
      <c r="J125" s="50"/>
      <c r="K125" s="32"/>
      <c r="L125" s="32"/>
      <c r="M125" s="32"/>
      <c r="N125" s="32" t="s">
        <v>881</v>
      </c>
      <c r="O125" s="32" t="s">
        <v>881</v>
      </c>
      <c r="P125" s="32" t="s">
        <v>881</v>
      </c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</row>
    <row r="126" spans="1:30">
      <c r="A126" s="23" t="s">
        <v>41</v>
      </c>
      <c r="B126" s="23">
        <v>4</v>
      </c>
      <c r="C126" s="23"/>
      <c r="D126" s="20" t="s">
        <v>882</v>
      </c>
      <c r="E126" s="51" t="s">
        <v>45</v>
      </c>
      <c r="F126" s="51" t="s">
        <v>36</v>
      </c>
      <c r="G126" s="51" t="s">
        <v>37</v>
      </c>
      <c r="H126" s="51" t="s">
        <v>37</v>
      </c>
      <c r="I126" s="51" t="s">
        <v>35</v>
      </c>
      <c r="J126" s="23"/>
      <c r="K126" s="23" t="s">
        <v>40</v>
      </c>
      <c r="L126" s="23" t="s">
        <v>40</v>
      </c>
      <c r="M126" s="23" t="s">
        <v>53</v>
      </c>
      <c r="N126" s="23" t="s">
        <v>39</v>
      </c>
      <c r="O126" s="23" t="s">
        <v>39</v>
      </c>
      <c r="P126" s="23" t="s">
        <v>39</v>
      </c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</row>
    <row r="127" spans="1:30">
      <c r="A127" s="23" t="s">
        <v>43</v>
      </c>
      <c r="B127" s="23">
        <v>5</v>
      </c>
      <c r="C127" s="23"/>
      <c r="D127" s="24" t="s">
        <v>255</v>
      </c>
      <c r="E127" s="24" t="s">
        <v>36</v>
      </c>
      <c r="F127" s="24" t="s">
        <v>37</v>
      </c>
      <c r="G127" s="24" t="s">
        <v>37</v>
      </c>
      <c r="H127" s="24" t="s">
        <v>37</v>
      </c>
      <c r="I127" s="24"/>
      <c r="J127" s="23"/>
      <c r="K127" s="23" t="s">
        <v>38</v>
      </c>
      <c r="L127" s="23"/>
      <c r="M127" s="23"/>
      <c r="N127" s="23" t="s">
        <v>39</v>
      </c>
      <c r="O127" s="23" t="s">
        <v>39</v>
      </c>
      <c r="P127" s="23" t="s">
        <v>39</v>
      </c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</row>
    <row r="128" spans="1:30">
      <c r="A128" s="23" t="s">
        <v>91</v>
      </c>
      <c r="B128" s="23">
        <v>6</v>
      </c>
      <c r="C128" s="23"/>
      <c r="D128" s="30" t="s">
        <v>272</v>
      </c>
      <c r="E128" s="24" t="s">
        <v>40</v>
      </c>
      <c r="F128" s="24" t="s">
        <v>40</v>
      </c>
      <c r="G128" s="24" t="s">
        <v>40</v>
      </c>
      <c r="H128" s="24" t="s">
        <v>40</v>
      </c>
      <c r="I128" s="24" t="s">
        <v>40</v>
      </c>
      <c r="J128" s="23"/>
      <c r="K128" s="23" t="s">
        <v>38</v>
      </c>
      <c r="L128" s="23" t="s">
        <v>40</v>
      </c>
      <c r="M128" s="23" t="s">
        <v>40</v>
      </c>
      <c r="N128" s="23" t="s">
        <v>40</v>
      </c>
      <c r="O128" s="23" t="s">
        <v>40</v>
      </c>
      <c r="P128" s="23" t="s">
        <v>40</v>
      </c>
      <c r="Q128" s="23" t="s">
        <v>40</v>
      </c>
      <c r="R128" s="23"/>
      <c r="S128" s="23" t="s">
        <v>40</v>
      </c>
      <c r="T128" s="23" t="s">
        <v>40</v>
      </c>
      <c r="U128" s="23"/>
      <c r="V128" s="23" t="s">
        <v>40</v>
      </c>
      <c r="W128" s="23"/>
      <c r="X128" s="23"/>
      <c r="Y128" s="23"/>
      <c r="Z128" s="23"/>
      <c r="AA128" s="23" t="s">
        <v>87</v>
      </c>
      <c r="AB128" s="23"/>
      <c r="AC128" s="23"/>
      <c r="AD128" s="23"/>
    </row>
    <row r="129" spans="1:30">
      <c r="A129" s="23" t="s">
        <v>883</v>
      </c>
      <c r="B129" s="23">
        <v>9</v>
      </c>
      <c r="C129" s="52">
        <v>0.36458333333333331</v>
      </c>
      <c r="D129" s="30" t="s">
        <v>884</v>
      </c>
      <c r="E129" s="43" t="s">
        <v>45</v>
      </c>
      <c r="F129" s="24" t="s">
        <v>36</v>
      </c>
      <c r="G129" s="24" t="s">
        <v>35</v>
      </c>
      <c r="H129" s="24" t="s">
        <v>35</v>
      </c>
      <c r="I129" s="24" t="s">
        <v>35</v>
      </c>
      <c r="J129" s="23" t="s">
        <v>885</v>
      </c>
      <c r="K129" s="23"/>
      <c r="L129" s="23"/>
      <c r="M129" s="23"/>
      <c r="N129" s="23"/>
      <c r="O129" s="23"/>
      <c r="P129" s="23"/>
      <c r="Q129" s="23"/>
      <c r="R129" s="23"/>
      <c r="S129" s="23"/>
      <c r="T129" s="23" t="s">
        <v>119</v>
      </c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</row>
    <row r="130" spans="1:30">
      <c r="A130" s="23" t="s">
        <v>48</v>
      </c>
      <c r="B130" s="23">
        <v>11</v>
      </c>
      <c r="C130" s="52">
        <v>0.41666666666666669</v>
      </c>
      <c r="D130" s="23" t="s">
        <v>886</v>
      </c>
      <c r="E130" s="101" t="s">
        <v>45</v>
      </c>
      <c r="F130" s="26" t="s">
        <v>36</v>
      </c>
      <c r="G130" s="26" t="s">
        <v>35</v>
      </c>
      <c r="H130" s="26" t="s">
        <v>35</v>
      </c>
      <c r="I130" s="26" t="s">
        <v>35</v>
      </c>
      <c r="J130" s="23" t="s">
        <v>887</v>
      </c>
      <c r="K130" s="23"/>
      <c r="L130" s="23"/>
      <c r="M130" s="23"/>
      <c r="N130" s="23"/>
      <c r="O130" s="23"/>
      <c r="P130" s="23"/>
      <c r="Q130" s="23"/>
      <c r="R130" s="23" t="s">
        <v>39</v>
      </c>
      <c r="S130" s="23"/>
      <c r="T130" s="23" t="s">
        <v>881</v>
      </c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</row>
    <row r="131" spans="1:30">
      <c r="A131" s="23" t="s">
        <v>41</v>
      </c>
      <c r="B131" s="23">
        <v>11</v>
      </c>
      <c r="C131" s="107">
        <v>0.66666666666666663</v>
      </c>
      <c r="D131" s="32" t="s">
        <v>888</v>
      </c>
      <c r="E131" s="26" t="s">
        <v>35</v>
      </c>
      <c r="F131" s="26" t="s">
        <v>36</v>
      </c>
      <c r="G131" s="26" t="s">
        <v>37</v>
      </c>
      <c r="H131" s="26" t="s">
        <v>35</v>
      </c>
      <c r="I131" s="26" t="s">
        <v>35</v>
      </c>
      <c r="J131" s="23"/>
      <c r="K131" s="23" t="s">
        <v>845</v>
      </c>
      <c r="L131" s="23"/>
      <c r="M131" s="23" t="s">
        <v>39</v>
      </c>
      <c r="N131" s="23" t="s">
        <v>39</v>
      </c>
      <c r="O131" s="23" t="s">
        <v>39</v>
      </c>
      <c r="P131" s="23" t="s">
        <v>39</v>
      </c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 t="s">
        <v>53</v>
      </c>
      <c r="AB131" s="23"/>
      <c r="AC131" s="23"/>
      <c r="AD131" s="23"/>
    </row>
    <row r="132" spans="1:30">
      <c r="A132" s="23" t="s">
        <v>41</v>
      </c>
      <c r="B132" s="23">
        <v>11</v>
      </c>
      <c r="C132" s="52"/>
      <c r="D132" s="30" t="s">
        <v>889</v>
      </c>
      <c r="E132" s="43" t="s">
        <v>45</v>
      </c>
      <c r="F132" s="24" t="s">
        <v>36</v>
      </c>
      <c r="G132" s="24" t="s">
        <v>37</v>
      </c>
      <c r="H132" s="24" t="s">
        <v>37</v>
      </c>
      <c r="I132" s="24" t="s">
        <v>37</v>
      </c>
      <c r="J132" s="23"/>
      <c r="K132" s="23" t="s">
        <v>845</v>
      </c>
      <c r="L132" s="23"/>
      <c r="M132" s="23"/>
      <c r="N132" s="23" t="s">
        <v>39</v>
      </c>
      <c r="O132" s="23" t="s">
        <v>39</v>
      </c>
      <c r="P132" s="23" t="s">
        <v>39</v>
      </c>
      <c r="Q132" s="23" t="s">
        <v>39</v>
      </c>
      <c r="R132" s="23"/>
      <c r="S132" s="23" t="s">
        <v>39</v>
      </c>
      <c r="T132" s="23" t="s">
        <v>133</v>
      </c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</row>
    <row r="133" spans="1:30">
      <c r="A133" s="23" t="s">
        <v>50</v>
      </c>
      <c r="B133" s="23">
        <v>14</v>
      </c>
      <c r="C133" s="23"/>
      <c r="D133" s="23" t="s">
        <v>257</v>
      </c>
      <c r="E133" s="26" t="s">
        <v>35</v>
      </c>
      <c r="F133" s="26" t="s">
        <v>36</v>
      </c>
      <c r="G133" s="26" t="s">
        <v>37</v>
      </c>
      <c r="H133" s="26" t="s">
        <v>35</v>
      </c>
      <c r="I133" s="26" t="s">
        <v>35</v>
      </c>
      <c r="J133" s="23"/>
      <c r="K133" s="23" t="s">
        <v>845</v>
      </c>
      <c r="L133" s="23"/>
      <c r="M133" s="23"/>
      <c r="N133" s="23" t="s">
        <v>39</v>
      </c>
      <c r="O133" s="23" t="s">
        <v>39</v>
      </c>
      <c r="P133" s="23" t="s">
        <v>39</v>
      </c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</row>
    <row r="134" spans="1:30">
      <c r="A134" s="23" t="s">
        <v>32</v>
      </c>
      <c r="B134" s="23">
        <v>15</v>
      </c>
      <c r="C134" s="11" t="s">
        <v>40</v>
      </c>
      <c r="D134" s="46" t="s">
        <v>888</v>
      </c>
      <c r="E134" s="26" t="s">
        <v>40</v>
      </c>
      <c r="F134" s="26" t="s">
        <v>40</v>
      </c>
      <c r="G134" s="26" t="s">
        <v>40</v>
      </c>
      <c r="H134" s="26" t="s">
        <v>40</v>
      </c>
      <c r="I134" s="26" t="s">
        <v>40</v>
      </c>
      <c r="J134" s="23"/>
      <c r="K134" s="23"/>
      <c r="L134" s="23"/>
      <c r="M134" s="23" t="s">
        <v>40</v>
      </c>
      <c r="N134" s="23" t="s">
        <v>40</v>
      </c>
      <c r="O134" s="23" t="s">
        <v>40</v>
      </c>
      <c r="P134" s="23" t="s">
        <v>40</v>
      </c>
      <c r="Q134" s="23" t="s">
        <v>40</v>
      </c>
      <c r="R134" s="23" t="s">
        <v>40</v>
      </c>
      <c r="S134" s="23" t="s">
        <v>40</v>
      </c>
      <c r="T134" s="23" t="s">
        <v>40</v>
      </c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</row>
    <row r="135" spans="1:30">
      <c r="A135" s="23" t="s">
        <v>55</v>
      </c>
      <c r="B135" s="23">
        <v>16</v>
      </c>
      <c r="C135" s="52"/>
      <c r="D135" s="23" t="s">
        <v>890</v>
      </c>
      <c r="E135" s="43" t="s">
        <v>45</v>
      </c>
      <c r="F135" s="24" t="s">
        <v>36</v>
      </c>
      <c r="G135" s="24" t="s">
        <v>45</v>
      </c>
      <c r="H135" s="24" t="s">
        <v>45</v>
      </c>
      <c r="I135" s="24" t="s">
        <v>35</v>
      </c>
      <c r="J135" s="23"/>
      <c r="K135" s="23"/>
      <c r="L135" s="23"/>
      <c r="M135" s="23"/>
      <c r="N135" s="23" t="s">
        <v>39</v>
      </c>
      <c r="O135" s="23" t="s">
        <v>39</v>
      </c>
      <c r="P135" s="23" t="s">
        <v>39</v>
      </c>
      <c r="Q135" s="23" t="s">
        <v>39</v>
      </c>
      <c r="R135" s="23"/>
      <c r="S135" s="23" t="s">
        <v>891</v>
      </c>
      <c r="T135" s="23" t="s">
        <v>39</v>
      </c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</row>
    <row r="136" spans="1:30">
      <c r="A136" s="23" t="s">
        <v>55</v>
      </c>
      <c r="B136" s="23">
        <v>16</v>
      </c>
      <c r="C136" s="108">
        <v>0.43055555555555558</v>
      </c>
      <c r="D136" s="46" t="s">
        <v>892</v>
      </c>
      <c r="E136" s="101" t="s">
        <v>45</v>
      </c>
      <c r="F136" s="26" t="s">
        <v>36</v>
      </c>
      <c r="G136" s="26" t="s">
        <v>35</v>
      </c>
      <c r="H136" s="26" t="s">
        <v>35</v>
      </c>
      <c r="I136" s="26" t="s">
        <v>35</v>
      </c>
      <c r="J136" s="23" t="s">
        <v>893</v>
      </c>
      <c r="K136" s="23"/>
      <c r="L136" s="23"/>
      <c r="M136" s="23"/>
      <c r="N136" s="23"/>
      <c r="O136" s="23"/>
      <c r="P136" s="23"/>
      <c r="Q136" s="23"/>
      <c r="R136" s="23" t="s">
        <v>39</v>
      </c>
      <c r="S136" s="23" t="s">
        <v>40</v>
      </c>
      <c r="T136" s="23"/>
      <c r="U136" s="23"/>
      <c r="V136" s="23"/>
      <c r="W136" s="23"/>
      <c r="X136" s="23"/>
      <c r="Y136" s="23"/>
      <c r="Z136" s="23"/>
      <c r="AA136" s="23" t="s">
        <v>53</v>
      </c>
      <c r="AB136" s="23"/>
      <c r="AC136" s="23"/>
      <c r="AD136" s="23"/>
    </row>
    <row r="137" spans="1:30">
      <c r="A137" s="23" t="s">
        <v>55</v>
      </c>
      <c r="B137" s="23">
        <v>16</v>
      </c>
      <c r="C137" s="109" t="s">
        <v>125</v>
      </c>
      <c r="D137" s="30" t="s">
        <v>258</v>
      </c>
      <c r="E137" s="24" t="s">
        <v>45</v>
      </c>
      <c r="F137" s="24" t="s">
        <v>36</v>
      </c>
      <c r="G137" s="24" t="s">
        <v>37</v>
      </c>
      <c r="H137" s="24" t="s">
        <v>37</v>
      </c>
      <c r="I137" s="24" t="s">
        <v>37</v>
      </c>
      <c r="J137" s="23"/>
      <c r="K137" s="23" t="s">
        <v>38</v>
      </c>
      <c r="L137" s="23"/>
      <c r="M137" s="23" t="s">
        <v>39</v>
      </c>
      <c r="N137" s="23" t="s">
        <v>39</v>
      </c>
      <c r="O137" s="23" t="s">
        <v>39</v>
      </c>
      <c r="P137" s="23" t="s">
        <v>39</v>
      </c>
      <c r="Q137" s="23"/>
      <c r="R137" s="23"/>
      <c r="S137" s="23" t="s">
        <v>39</v>
      </c>
      <c r="T137" s="23"/>
      <c r="U137" s="23"/>
      <c r="V137" s="23" t="s">
        <v>39</v>
      </c>
      <c r="W137" s="23" t="s">
        <v>133</v>
      </c>
      <c r="X137" s="23" t="s">
        <v>133</v>
      </c>
      <c r="Y137" s="23"/>
      <c r="Z137" s="23"/>
      <c r="AA137" s="23"/>
      <c r="AB137" s="23"/>
      <c r="AC137" s="23"/>
      <c r="AD137" s="23"/>
    </row>
    <row r="138" spans="1:30">
      <c r="A138" s="30" t="s">
        <v>41</v>
      </c>
      <c r="B138" s="44">
        <v>18</v>
      </c>
      <c r="C138" s="109" t="s">
        <v>125</v>
      </c>
      <c r="D138" s="53" t="s">
        <v>894</v>
      </c>
      <c r="E138" s="54" t="s">
        <v>45</v>
      </c>
      <c r="F138" s="55" t="s">
        <v>36</v>
      </c>
      <c r="G138" s="55" t="s">
        <v>37</v>
      </c>
      <c r="H138" s="55" t="s">
        <v>37</v>
      </c>
      <c r="I138" s="55" t="s">
        <v>37</v>
      </c>
      <c r="J138" s="30"/>
      <c r="K138" s="30" t="s">
        <v>38</v>
      </c>
      <c r="L138" s="30"/>
      <c r="M138" s="30" t="s">
        <v>39</v>
      </c>
      <c r="N138" s="23" t="s">
        <v>39</v>
      </c>
      <c r="O138" s="23" t="s">
        <v>39</v>
      </c>
      <c r="P138" s="23" t="s">
        <v>39</v>
      </c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 t="s">
        <v>53</v>
      </c>
      <c r="AB138" s="23"/>
      <c r="AC138" s="23"/>
      <c r="AD138" s="23"/>
    </row>
    <row r="139" spans="1:30">
      <c r="A139" s="23" t="s">
        <v>43</v>
      </c>
      <c r="B139" s="23">
        <v>19</v>
      </c>
      <c r="C139" s="11"/>
      <c r="D139" s="56" t="s">
        <v>895</v>
      </c>
      <c r="E139" s="24" t="s">
        <v>36</v>
      </c>
      <c r="F139" s="24" t="s">
        <v>37</v>
      </c>
      <c r="G139" s="24" t="s">
        <v>37</v>
      </c>
      <c r="H139" s="24" t="s">
        <v>52</v>
      </c>
      <c r="I139" s="24" t="s">
        <v>37</v>
      </c>
      <c r="J139" s="23"/>
      <c r="K139" s="23"/>
      <c r="L139" s="38"/>
      <c r="M139" s="23"/>
      <c r="N139" s="31" t="s">
        <v>39</v>
      </c>
      <c r="O139" s="23" t="s">
        <v>39</v>
      </c>
      <c r="P139" s="23" t="s">
        <v>39</v>
      </c>
      <c r="Q139" s="23" t="s">
        <v>39</v>
      </c>
      <c r="R139" s="23" t="s">
        <v>39</v>
      </c>
      <c r="S139" s="23" t="s">
        <v>39</v>
      </c>
      <c r="T139" s="23" t="s">
        <v>133</v>
      </c>
      <c r="U139" s="23"/>
      <c r="V139" s="23"/>
      <c r="W139" s="23" t="s">
        <v>879</v>
      </c>
      <c r="X139" s="23" t="s">
        <v>879</v>
      </c>
      <c r="Y139" s="23" t="s">
        <v>879</v>
      </c>
      <c r="Z139" s="23"/>
      <c r="AA139" s="23"/>
      <c r="AB139" s="23"/>
      <c r="AC139" s="23"/>
      <c r="AD139" s="23"/>
    </row>
    <row r="140" spans="1:30">
      <c r="A140" s="32" t="s">
        <v>43</v>
      </c>
      <c r="B140" s="32">
        <v>19</v>
      </c>
      <c r="C140" s="19"/>
      <c r="D140" s="57" t="s">
        <v>271</v>
      </c>
      <c r="E140" s="51" t="s">
        <v>45</v>
      </c>
      <c r="F140" s="51" t="s">
        <v>36</v>
      </c>
      <c r="G140" s="51" t="s">
        <v>37</v>
      </c>
      <c r="H140" s="51" t="s">
        <v>52</v>
      </c>
      <c r="I140" s="51" t="s">
        <v>35</v>
      </c>
      <c r="J140" s="32"/>
      <c r="K140" s="32" t="s">
        <v>38</v>
      </c>
      <c r="L140" s="32"/>
      <c r="M140" s="32"/>
      <c r="N140" s="23" t="s">
        <v>53</v>
      </c>
      <c r="O140" s="23" t="s">
        <v>53</v>
      </c>
      <c r="P140" s="23" t="s">
        <v>53</v>
      </c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</row>
    <row r="141" spans="1:30">
      <c r="A141" s="23" t="s">
        <v>91</v>
      </c>
      <c r="B141" s="23">
        <v>20</v>
      </c>
      <c r="C141" s="23"/>
      <c r="D141" s="23" t="s">
        <v>272</v>
      </c>
      <c r="E141" s="24" t="s">
        <v>40</v>
      </c>
      <c r="F141" s="24" t="s">
        <v>40</v>
      </c>
      <c r="G141" s="24" t="s">
        <v>40</v>
      </c>
      <c r="H141" s="24" t="s">
        <v>40</v>
      </c>
      <c r="I141" s="24" t="s">
        <v>40</v>
      </c>
      <c r="J141" s="23"/>
      <c r="K141" s="23"/>
      <c r="L141" s="23"/>
      <c r="M141" s="23" t="s">
        <v>40</v>
      </c>
      <c r="N141" s="23" t="s">
        <v>40</v>
      </c>
      <c r="O141" s="23" t="s">
        <v>40</v>
      </c>
      <c r="P141" s="23" t="s">
        <v>40</v>
      </c>
      <c r="Q141" s="23" t="s">
        <v>40</v>
      </c>
      <c r="R141" s="23"/>
      <c r="S141" s="23" t="s">
        <v>40</v>
      </c>
      <c r="T141" s="23" t="s">
        <v>40</v>
      </c>
      <c r="U141" s="23" t="s">
        <v>40</v>
      </c>
      <c r="V141" s="23"/>
      <c r="W141" s="23"/>
      <c r="X141" s="23"/>
      <c r="Y141" s="23"/>
      <c r="Z141" s="23"/>
      <c r="AA141" s="23"/>
      <c r="AB141" s="23"/>
      <c r="AC141" s="23"/>
      <c r="AD141" s="23"/>
    </row>
    <row r="142" spans="1:30">
      <c r="A142" s="23" t="s">
        <v>60</v>
      </c>
      <c r="B142" s="23">
        <v>21</v>
      </c>
      <c r="C142" s="23"/>
      <c r="D142" s="23" t="s">
        <v>896</v>
      </c>
      <c r="E142" s="101" t="s">
        <v>52</v>
      </c>
      <c r="F142" s="26" t="s">
        <v>36</v>
      </c>
      <c r="G142" s="26" t="s">
        <v>35</v>
      </c>
      <c r="H142" s="26" t="s">
        <v>35</v>
      </c>
      <c r="I142" s="26" t="s">
        <v>35</v>
      </c>
      <c r="J142" s="23" t="s">
        <v>47</v>
      </c>
      <c r="K142" s="23"/>
      <c r="L142" s="23"/>
      <c r="M142" s="23"/>
      <c r="N142" s="23"/>
      <c r="O142" s="23"/>
      <c r="P142" s="23"/>
      <c r="Q142" s="23" t="s">
        <v>39</v>
      </c>
      <c r="R142" s="23"/>
      <c r="S142" s="23"/>
      <c r="T142" s="23" t="s">
        <v>879</v>
      </c>
      <c r="U142" s="23" t="s">
        <v>39</v>
      </c>
      <c r="V142" s="23"/>
      <c r="W142" s="23"/>
      <c r="X142" s="23"/>
      <c r="Y142" s="23"/>
      <c r="Z142" s="23"/>
      <c r="AA142" s="23"/>
      <c r="AB142" s="23"/>
      <c r="AC142" s="23"/>
      <c r="AD142" s="23"/>
    </row>
    <row r="143" spans="1:30">
      <c r="A143" s="23"/>
      <c r="B143" s="23"/>
      <c r="C143" s="23"/>
      <c r="D143" s="23" t="s">
        <v>897</v>
      </c>
      <c r="E143" s="101" t="s">
        <v>37</v>
      </c>
      <c r="F143" s="26" t="s">
        <v>36</v>
      </c>
      <c r="G143" s="26" t="s">
        <v>35</v>
      </c>
      <c r="H143" s="26" t="s">
        <v>35</v>
      </c>
      <c r="I143" s="26" t="s">
        <v>35</v>
      </c>
      <c r="J143" s="23"/>
      <c r="K143" s="23"/>
      <c r="L143" s="23"/>
      <c r="M143" s="23"/>
      <c r="N143" s="23"/>
      <c r="O143" s="23"/>
      <c r="P143" s="23"/>
      <c r="Q143" s="23"/>
      <c r="R143" s="23" t="s">
        <v>39</v>
      </c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</row>
    <row r="144" spans="1:30">
      <c r="A144" s="23" t="s">
        <v>32</v>
      </c>
      <c r="B144" s="23">
        <v>22</v>
      </c>
      <c r="C144" s="23"/>
      <c r="D144" s="23"/>
      <c r="E144" s="101" t="s">
        <v>37</v>
      </c>
      <c r="F144" s="26" t="s">
        <v>36</v>
      </c>
      <c r="G144" s="26" t="s">
        <v>37</v>
      </c>
      <c r="H144" s="26" t="s">
        <v>37</v>
      </c>
      <c r="I144" s="26" t="s">
        <v>37</v>
      </c>
      <c r="J144" s="23"/>
      <c r="K144" s="23" t="s">
        <v>38</v>
      </c>
      <c r="L144" s="23"/>
      <c r="M144" s="23" t="s">
        <v>39</v>
      </c>
      <c r="N144" s="23" t="s">
        <v>39</v>
      </c>
      <c r="O144" s="23" t="s">
        <v>39</v>
      </c>
      <c r="P144" s="23" t="s">
        <v>39</v>
      </c>
      <c r="Q144" s="23"/>
      <c r="R144" s="23"/>
      <c r="S144" s="23"/>
      <c r="T144" s="23"/>
      <c r="U144" s="23"/>
      <c r="V144" s="23"/>
      <c r="W144" s="23" t="s">
        <v>879</v>
      </c>
      <c r="X144" s="23"/>
      <c r="Y144" s="23"/>
      <c r="Z144" s="23" t="s">
        <v>879</v>
      </c>
      <c r="AA144" s="23"/>
      <c r="AB144" s="23"/>
      <c r="AC144" s="23" t="s">
        <v>38</v>
      </c>
      <c r="AD144" s="23"/>
    </row>
    <row r="145" spans="1:30">
      <c r="A145" s="23" t="s">
        <v>55</v>
      </c>
      <c r="B145" s="23">
        <v>23</v>
      </c>
      <c r="C145" s="44"/>
      <c r="D145" s="23" t="s">
        <v>898</v>
      </c>
      <c r="E145" s="101" t="s">
        <v>45</v>
      </c>
      <c r="F145" s="26" t="s">
        <v>36</v>
      </c>
      <c r="G145" s="26" t="s">
        <v>35</v>
      </c>
      <c r="H145" s="26" t="s">
        <v>37</v>
      </c>
      <c r="I145" s="26" t="s">
        <v>35</v>
      </c>
      <c r="J145" s="23" t="s">
        <v>96</v>
      </c>
      <c r="K145" s="23"/>
      <c r="L145" s="23"/>
      <c r="M145" s="23"/>
      <c r="N145" s="23"/>
      <c r="O145" s="23"/>
      <c r="P145" s="23"/>
      <c r="Q145" s="23"/>
      <c r="R145" s="23"/>
      <c r="S145" s="23" t="s">
        <v>39</v>
      </c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</row>
    <row r="146" spans="1:30">
      <c r="A146" s="23" t="s">
        <v>55</v>
      </c>
      <c r="B146" s="23">
        <v>23</v>
      </c>
      <c r="C146" s="108">
        <v>0.43055555555555558</v>
      </c>
      <c r="D146" s="23" t="s">
        <v>892</v>
      </c>
      <c r="E146" s="101" t="s">
        <v>45</v>
      </c>
      <c r="F146" s="26" t="s">
        <v>36</v>
      </c>
      <c r="G146" s="26" t="s">
        <v>35</v>
      </c>
      <c r="H146" s="26" t="s">
        <v>35</v>
      </c>
      <c r="I146" s="26" t="s">
        <v>35</v>
      </c>
      <c r="J146" s="23" t="s">
        <v>899</v>
      </c>
      <c r="K146" s="23"/>
      <c r="L146" s="23"/>
      <c r="M146" s="23"/>
      <c r="N146" s="23"/>
      <c r="O146" s="23"/>
      <c r="P146" s="23"/>
      <c r="Q146" s="23"/>
      <c r="R146" s="23" t="s">
        <v>39</v>
      </c>
      <c r="S146" s="23"/>
      <c r="T146" s="23"/>
      <c r="U146" s="23"/>
      <c r="V146" s="23"/>
      <c r="W146" s="23"/>
      <c r="X146" s="23"/>
      <c r="Y146" s="23"/>
      <c r="Z146" s="23"/>
      <c r="AA146" s="23" t="s">
        <v>53</v>
      </c>
      <c r="AB146" s="23"/>
      <c r="AC146" s="23"/>
      <c r="AD146" s="23"/>
    </row>
    <row r="147" spans="1:30">
      <c r="A147" s="23" t="s">
        <v>43</v>
      </c>
      <c r="B147" s="23">
        <v>26</v>
      </c>
      <c r="C147" s="108" t="s">
        <v>900</v>
      </c>
      <c r="D147" s="23" t="s">
        <v>901</v>
      </c>
      <c r="E147" s="101"/>
      <c r="F147" s="26"/>
      <c r="G147" s="26"/>
      <c r="H147" s="26"/>
      <c r="I147" s="26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 t="s">
        <v>133</v>
      </c>
      <c r="X147" s="23" t="s">
        <v>133</v>
      </c>
      <c r="Y147" s="23"/>
      <c r="Z147" s="23" t="s">
        <v>879</v>
      </c>
      <c r="AA147" s="23"/>
      <c r="AB147" s="23"/>
      <c r="AC147" s="23"/>
      <c r="AD147" s="23"/>
    </row>
    <row r="148" spans="1:30">
      <c r="A148" s="23" t="s">
        <v>91</v>
      </c>
      <c r="B148" s="23">
        <v>27</v>
      </c>
      <c r="C148" s="23"/>
      <c r="D148" s="23" t="s">
        <v>273</v>
      </c>
      <c r="E148" s="24" t="s">
        <v>36</v>
      </c>
      <c r="F148" s="24" t="s">
        <v>40</v>
      </c>
      <c r="G148" s="24" t="s">
        <v>37</v>
      </c>
      <c r="H148" s="24" t="s">
        <v>37</v>
      </c>
      <c r="I148" s="24" t="s">
        <v>37</v>
      </c>
      <c r="J148" s="23"/>
      <c r="K148" s="23"/>
      <c r="L148" s="23"/>
      <c r="M148" s="23" t="s">
        <v>40</v>
      </c>
      <c r="N148" s="23" t="s">
        <v>40</v>
      </c>
      <c r="O148" s="23" t="s">
        <v>40</v>
      </c>
      <c r="P148" s="23" t="s">
        <v>40</v>
      </c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 t="s">
        <v>53</v>
      </c>
      <c r="AB148" s="23"/>
      <c r="AC148" s="23"/>
      <c r="AD148" s="23"/>
    </row>
    <row r="149" spans="1:30">
      <c r="A149" s="1253" t="s">
        <v>902</v>
      </c>
      <c r="B149" s="1254"/>
      <c r="C149" s="1254"/>
      <c r="D149" s="1274"/>
      <c r="E149" s="1254"/>
      <c r="F149" s="1254"/>
      <c r="G149" s="1254"/>
      <c r="H149" s="1254"/>
      <c r="I149" s="1254"/>
      <c r="J149" s="1254"/>
      <c r="K149" s="1274"/>
      <c r="L149" s="1274"/>
      <c r="M149" s="1254"/>
      <c r="N149" s="1254"/>
      <c r="O149" s="1254"/>
      <c r="P149" s="1254"/>
      <c r="Q149" s="1254"/>
      <c r="R149" s="1254"/>
      <c r="S149" s="1254"/>
      <c r="T149" s="1254"/>
      <c r="U149" s="1254"/>
      <c r="V149" s="1254"/>
      <c r="W149" s="1254"/>
      <c r="X149" s="1254"/>
      <c r="Y149" s="1254"/>
      <c r="Z149" s="1254"/>
      <c r="AA149" s="1254"/>
      <c r="AB149" s="1254"/>
      <c r="AC149" s="1254"/>
      <c r="AD149" s="1255"/>
    </row>
    <row r="150" spans="1:30">
      <c r="A150" s="1277" t="s">
        <v>1</v>
      </c>
      <c r="B150" s="1274"/>
      <c r="C150" s="1274"/>
      <c r="D150" s="1274"/>
      <c r="E150" s="1274"/>
      <c r="F150" s="1274"/>
      <c r="G150" s="1274"/>
      <c r="H150" s="1274"/>
      <c r="I150" s="1274"/>
      <c r="J150" s="1274"/>
      <c r="K150" s="1278" t="s">
        <v>2</v>
      </c>
      <c r="L150" s="1278"/>
      <c r="M150" s="1278"/>
      <c r="N150" s="1278"/>
      <c r="O150" s="1278"/>
      <c r="P150" s="1278"/>
      <c r="Q150" s="1278"/>
      <c r="R150" s="1278"/>
      <c r="S150" s="1278"/>
      <c r="T150" s="1278"/>
      <c r="U150" s="1278"/>
      <c r="V150" s="1278"/>
      <c r="W150" s="1278"/>
      <c r="X150" s="1278"/>
      <c r="Y150" s="1278"/>
      <c r="Z150" s="582"/>
      <c r="AA150" s="582"/>
      <c r="AB150" s="582"/>
      <c r="AC150" s="582"/>
      <c r="AD150" s="583"/>
    </row>
    <row r="151" spans="1:30" ht="30.75" customHeight="1">
      <c r="A151" s="1256" t="s">
        <v>8</v>
      </c>
      <c r="B151" s="1258" t="s">
        <v>9</v>
      </c>
      <c r="C151" s="90"/>
      <c r="D151" s="1258" t="s">
        <v>11</v>
      </c>
      <c r="E151" s="1279" t="s">
        <v>802</v>
      </c>
      <c r="F151" s="1267"/>
      <c r="G151" s="1267"/>
      <c r="H151" s="1267"/>
      <c r="I151" s="1267"/>
      <c r="J151" s="1276"/>
      <c r="K151" s="585"/>
      <c r="L151" s="1267" t="s">
        <v>13</v>
      </c>
      <c r="M151" s="575"/>
      <c r="N151" s="1264" t="s">
        <v>5</v>
      </c>
      <c r="O151" s="1264"/>
      <c r="P151" s="1264"/>
      <c r="Q151" s="1264"/>
      <c r="R151" s="1264"/>
      <c r="S151" s="1264" t="s">
        <v>6</v>
      </c>
      <c r="T151" s="1264"/>
      <c r="U151" s="1264"/>
      <c r="V151" s="1264"/>
      <c r="W151" s="1264"/>
      <c r="X151" s="1264"/>
      <c r="Y151" s="1264"/>
      <c r="Z151" s="1264"/>
      <c r="AA151" s="1264"/>
      <c r="AB151" s="1264"/>
      <c r="AC151" s="577"/>
      <c r="AD151" s="1265" t="s">
        <v>7</v>
      </c>
    </row>
    <row r="152" spans="1:30" ht="29.1" customHeight="1">
      <c r="A152" s="1257"/>
      <c r="B152" s="1259"/>
      <c r="C152" s="92" t="s">
        <v>360</v>
      </c>
      <c r="D152" s="1259"/>
      <c r="E152" s="110" t="s">
        <v>27</v>
      </c>
      <c r="F152" s="574" t="s">
        <v>28</v>
      </c>
      <c r="G152" s="574" t="s">
        <v>29</v>
      </c>
      <c r="H152" s="574" t="s">
        <v>30</v>
      </c>
      <c r="I152" s="574" t="s">
        <v>31</v>
      </c>
      <c r="J152" s="111" t="s">
        <v>19</v>
      </c>
      <c r="K152" s="586" t="s">
        <v>12</v>
      </c>
      <c r="L152" s="1275"/>
      <c r="M152" s="584" t="s">
        <v>803</v>
      </c>
      <c r="N152" s="78" t="s">
        <v>15</v>
      </c>
      <c r="O152" s="78" t="s">
        <v>16</v>
      </c>
      <c r="P152" s="78" t="s">
        <v>17</v>
      </c>
      <c r="Q152" s="78" t="s">
        <v>18</v>
      </c>
      <c r="R152" s="78" t="s">
        <v>19</v>
      </c>
      <c r="S152" s="79" t="s">
        <v>20</v>
      </c>
      <c r="T152" s="80" t="s">
        <v>21</v>
      </c>
      <c r="U152" s="80" t="s">
        <v>22</v>
      </c>
      <c r="V152" s="578" t="s">
        <v>23</v>
      </c>
      <c r="W152" s="81" t="s">
        <v>233</v>
      </c>
      <c r="X152" s="81" t="s">
        <v>363</v>
      </c>
      <c r="Y152" s="81" t="s">
        <v>365</v>
      </c>
      <c r="Z152" s="81" t="s">
        <v>366</v>
      </c>
      <c r="AA152" s="82" t="s">
        <v>24</v>
      </c>
      <c r="AB152" s="82" t="s">
        <v>25</v>
      </c>
      <c r="AC152" s="578" t="s">
        <v>26</v>
      </c>
      <c r="AD152" s="1266"/>
    </row>
    <row r="153" spans="1:30">
      <c r="A153" s="4" t="s">
        <v>41</v>
      </c>
      <c r="B153" s="23">
        <v>4</v>
      </c>
      <c r="C153" s="112" t="s">
        <v>40</v>
      </c>
      <c r="D153" s="56" t="s">
        <v>277</v>
      </c>
      <c r="E153" s="43" t="s">
        <v>40</v>
      </c>
      <c r="F153" s="24" t="s">
        <v>40</v>
      </c>
      <c r="G153" s="24" t="s">
        <v>40</v>
      </c>
      <c r="H153" s="24" t="s">
        <v>40</v>
      </c>
      <c r="I153" s="24" t="s">
        <v>40</v>
      </c>
      <c r="J153" s="23"/>
      <c r="K153" s="23" t="s">
        <v>38</v>
      </c>
      <c r="L153" s="23"/>
      <c r="M153" s="23" t="s">
        <v>40</v>
      </c>
      <c r="N153" s="23" t="s">
        <v>40</v>
      </c>
      <c r="O153" s="23" t="s">
        <v>40</v>
      </c>
      <c r="P153" s="23" t="s">
        <v>40</v>
      </c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 t="s">
        <v>53</v>
      </c>
      <c r="AB153" s="23"/>
      <c r="AC153" s="23"/>
      <c r="AD153" s="23"/>
    </row>
    <row r="154" spans="1:30">
      <c r="A154" s="58" t="s">
        <v>43</v>
      </c>
      <c r="B154" s="32">
        <v>5</v>
      </c>
      <c r="C154" s="113"/>
      <c r="D154" s="56" t="s">
        <v>280</v>
      </c>
      <c r="E154" s="59" t="s">
        <v>45</v>
      </c>
      <c r="F154" s="51" t="s">
        <v>36</v>
      </c>
      <c r="G154" s="51" t="s">
        <v>35</v>
      </c>
      <c r="H154" s="51" t="s">
        <v>52</v>
      </c>
      <c r="I154" s="51" t="s">
        <v>37</v>
      </c>
      <c r="J154" s="32"/>
      <c r="K154" s="23"/>
      <c r="L154" s="32"/>
      <c r="M154" s="32"/>
      <c r="N154" s="23" t="s">
        <v>39</v>
      </c>
      <c r="O154" s="23" t="s">
        <v>39</v>
      </c>
      <c r="P154" s="23" t="s">
        <v>39</v>
      </c>
      <c r="Q154" s="23" t="s">
        <v>39</v>
      </c>
      <c r="R154" s="32"/>
      <c r="S154" s="23" t="s">
        <v>39</v>
      </c>
      <c r="T154" s="23" t="s">
        <v>40</v>
      </c>
      <c r="U154" s="23" t="s">
        <v>40</v>
      </c>
      <c r="V154" s="23" t="s">
        <v>40</v>
      </c>
      <c r="W154" s="32"/>
      <c r="X154" s="32"/>
      <c r="Y154" s="32"/>
      <c r="Z154" s="32"/>
      <c r="AA154" s="32"/>
      <c r="AB154" s="32"/>
      <c r="AC154" s="32"/>
      <c r="AD154" s="32"/>
    </row>
    <row r="155" spans="1:30">
      <c r="A155" s="58" t="s">
        <v>55</v>
      </c>
      <c r="B155" s="32">
        <v>9</v>
      </c>
      <c r="C155" s="113"/>
      <c r="D155" s="53" t="s">
        <v>903</v>
      </c>
      <c r="E155" s="59" t="s">
        <v>45</v>
      </c>
      <c r="F155" s="51" t="s">
        <v>36</v>
      </c>
      <c r="G155" s="51" t="s">
        <v>35</v>
      </c>
      <c r="H155" s="51" t="s">
        <v>52</v>
      </c>
      <c r="I155" s="51" t="s">
        <v>35</v>
      </c>
      <c r="J155" s="32"/>
      <c r="K155" s="23"/>
      <c r="L155" s="32"/>
      <c r="M155" s="32"/>
      <c r="N155" s="23"/>
      <c r="O155" s="23"/>
      <c r="P155" s="23"/>
      <c r="Q155" s="32"/>
      <c r="R155" s="32"/>
      <c r="S155" s="32" t="s">
        <v>39</v>
      </c>
      <c r="T155" s="32"/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</row>
    <row r="156" spans="1:30">
      <c r="A156" s="32" t="s">
        <v>50</v>
      </c>
      <c r="B156" s="32">
        <v>14</v>
      </c>
      <c r="C156" s="60">
        <v>0.66666666666666663</v>
      </c>
      <c r="D156" s="30" t="s">
        <v>904</v>
      </c>
      <c r="E156" s="114" t="s">
        <v>35</v>
      </c>
      <c r="F156" s="115" t="s">
        <v>36</v>
      </c>
      <c r="G156" s="115" t="s">
        <v>37</v>
      </c>
      <c r="H156" s="115" t="s">
        <v>35</v>
      </c>
      <c r="I156" s="115" t="s">
        <v>35</v>
      </c>
      <c r="J156" s="32"/>
      <c r="K156" s="23" t="s">
        <v>38</v>
      </c>
      <c r="L156" s="32"/>
      <c r="M156" s="23" t="s">
        <v>39</v>
      </c>
      <c r="N156" s="23" t="s">
        <v>39</v>
      </c>
      <c r="O156" s="23" t="s">
        <v>39</v>
      </c>
      <c r="P156" s="23" t="s">
        <v>39</v>
      </c>
      <c r="Q156" s="32"/>
      <c r="R156" s="32"/>
      <c r="S156" s="32"/>
      <c r="T156" s="32"/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</row>
    <row r="157" spans="1:30">
      <c r="A157" s="46" t="s">
        <v>57</v>
      </c>
      <c r="B157" s="46">
        <v>17</v>
      </c>
      <c r="C157" s="61"/>
      <c r="D157" s="62" t="s">
        <v>892</v>
      </c>
      <c r="E157" s="114" t="s">
        <v>45</v>
      </c>
      <c r="F157" s="115" t="s">
        <v>36</v>
      </c>
      <c r="G157" s="115" t="s">
        <v>35</v>
      </c>
      <c r="H157" s="115" t="s">
        <v>35</v>
      </c>
      <c r="I157" s="115" t="s">
        <v>35</v>
      </c>
      <c r="J157" s="32" t="s">
        <v>905</v>
      </c>
      <c r="K157" s="32"/>
      <c r="L157" s="32"/>
      <c r="M157" s="32"/>
      <c r="N157" s="49"/>
      <c r="O157" s="32"/>
      <c r="P157" s="32"/>
      <c r="Q157" s="32"/>
      <c r="R157" s="32" t="s">
        <v>39</v>
      </c>
      <c r="S157" s="32"/>
      <c r="T157" s="32"/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</row>
    <row r="158" spans="1:30">
      <c r="A158" s="4" t="s">
        <v>41</v>
      </c>
      <c r="B158" s="24">
        <v>18</v>
      </c>
      <c r="C158" s="11"/>
      <c r="D158" s="56" t="s">
        <v>906</v>
      </c>
      <c r="E158" s="59" t="s">
        <v>37</v>
      </c>
      <c r="F158" s="51" t="s">
        <v>36</v>
      </c>
      <c r="G158" s="51" t="s">
        <v>35</v>
      </c>
      <c r="H158" s="51" t="s">
        <v>52</v>
      </c>
      <c r="I158" s="51" t="s">
        <v>35</v>
      </c>
      <c r="J158" s="32"/>
      <c r="K158" s="23"/>
      <c r="L158" s="32"/>
      <c r="M158" s="32"/>
      <c r="N158" s="23" t="s">
        <v>39</v>
      </c>
      <c r="O158" s="23" t="s">
        <v>39</v>
      </c>
      <c r="P158" s="23" t="s">
        <v>39</v>
      </c>
      <c r="Q158" s="23" t="s">
        <v>39</v>
      </c>
      <c r="R158" s="32"/>
      <c r="S158" s="32" t="s">
        <v>39</v>
      </c>
      <c r="T158" s="32" t="s">
        <v>133</v>
      </c>
      <c r="U158" s="32"/>
      <c r="V158" s="32"/>
      <c r="W158" s="32"/>
      <c r="X158" s="32"/>
      <c r="Y158" s="32"/>
      <c r="Z158" s="32" t="s">
        <v>907</v>
      </c>
      <c r="AA158" s="32"/>
      <c r="AB158" s="32"/>
      <c r="AC158" s="32"/>
      <c r="AD158" s="32"/>
    </row>
    <row r="159" spans="1:30" s="34" customFormat="1">
      <c r="A159" s="58" t="s">
        <v>41</v>
      </c>
      <c r="B159" s="51">
        <v>18</v>
      </c>
      <c r="C159" s="51"/>
      <c r="D159" s="51" t="s">
        <v>908</v>
      </c>
      <c r="E159" s="101" t="s">
        <v>52</v>
      </c>
      <c r="F159" s="26" t="s">
        <v>36</v>
      </c>
      <c r="G159" s="26" t="s">
        <v>35</v>
      </c>
      <c r="H159" s="26" t="s">
        <v>35</v>
      </c>
      <c r="I159" s="26" t="s">
        <v>35</v>
      </c>
      <c r="J159" s="95" t="s">
        <v>909</v>
      </c>
      <c r="K159" s="116"/>
      <c r="L159" s="116"/>
      <c r="M159" s="117"/>
      <c r="N159" s="118"/>
      <c r="O159" s="86"/>
      <c r="P159" s="86"/>
      <c r="Q159" s="86"/>
      <c r="R159" s="86" t="s">
        <v>910</v>
      </c>
      <c r="S159" s="86"/>
      <c r="T159" s="117"/>
      <c r="U159" s="117"/>
      <c r="V159" s="86"/>
      <c r="W159" s="86"/>
      <c r="X159" s="86"/>
      <c r="Y159" s="86"/>
      <c r="Z159" s="86"/>
      <c r="AA159" s="86"/>
      <c r="AB159" s="86"/>
      <c r="AC159" s="86"/>
      <c r="AD159" s="119"/>
    </row>
    <row r="160" spans="1:30" s="34" customFormat="1">
      <c r="A160" s="4" t="s">
        <v>43</v>
      </c>
      <c r="B160" s="24">
        <v>19</v>
      </c>
      <c r="C160" s="24"/>
      <c r="D160" s="63" t="s">
        <v>911</v>
      </c>
      <c r="E160" s="101" t="s">
        <v>37</v>
      </c>
      <c r="F160" s="26" t="s">
        <v>36</v>
      </c>
      <c r="G160" s="26" t="s">
        <v>37</v>
      </c>
      <c r="H160" s="26" t="s">
        <v>52</v>
      </c>
      <c r="I160" s="26" t="s">
        <v>35</v>
      </c>
      <c r="J160" s="95"/>
      <c r="K160" s="116"/>
      <c r="L160" s="116"/>
      <c r="M160" s="23" t="s">
        <v>39</v>
      </c>
      <c r="N160" s="23" t="s">
        <v>39</v>
      </c>
      <c r="O160" s="23" t="s">
        <v>39</v>
      </c>
      <c r="P160" s="23" t="s">
        <v>39</v>
      </c>
      <c r="Q160" s="86"/>
      <c r="R160" s="86"/>
      <c r="S160" s="86"/>
      <c r="T160" s="117" t="s">
        <v>133</v>
      </c>
      <c r="U160" s="117"/>
      <c r="V160" s="86"/>
      <c r="W160" s="86" t="s">
        <v>133</v>
      </c>
      <c r="X160" s="86"/>
      <c r="Y160" s="86"/>
      <c r="Z160" s="86" t="s">
        <v>907</v>
      </c>
      <c r="AA160" s="86"/>
      <c r="AB160" s="86"/>
      <c r="AC160" s="86"/>
      <c r="AD160" s="119"/>
    </row>
    <row r="161" spans="1:30">
      <c r="A161" s="23" t="s">
        <v>60</v>
      </c>
      <c r="B161" s="23">
        <v>21</v>
      </c>
      <c r="C161" s="23"/>
      <c r="D161" s="30" t="s">
        <v>912</v>
      </c>
      <c r="E161" s="101" t="s">
        <v>52</v>
      </c>
      <c r="F161" s="26" t="s">
        <v>36</v>
      </c>
      <c r="G161" s="26" t="s">
        <v>35</v>
      </c>
      <c r="H161" s="26" t="s">
        <v>35</v>
      </c>
      <c r="I161" s="26" t="s">
        <v>35</v>
      </c>
      <c r="J161" s="23" t="s">
        <v>913</v>
      </c>
      <c r="K161" s="23"/>
      <c r="L161" s="23"/>
      <c r="M161" s="23"/>
      <c r="N161" s="23" t="s">
        <v>39</v>
      </c>
      <c r="O161" s="23" t="s">
        <v>40</v>
      </c>
      <c r="P161" s="23" t="s">
        <v>40</v>
      </c>
      <c r="Q161" s="23" t="s">
        <v>39</v>
      </c>
      <c r="R161" s="23"/>
      <c r="S161" s="23"/>
      <c r="T161" s="23" t="s">
        <v>133</v>
      </c>
      <c r="U161" s="23" t="s">
        <v>39</v>
      </c>
      <c r="V161" s="23"/>
      <c r="W161" s="23"/>
      <c r="X161" s="23"/>
      <c r="Y161" s="23"/>
      <c r="Z161" s="23"/>
      <c r="AA161" s="23"/>
      <c r="AB161" s="23"/>
      <c r="AC161" s="23"/>
      <c r="AD161" s="23"/>
    </row>
    <row r="162" spans="1:30">
      <c r="A162" s="23" t="s">
        <v>57</v>
      </c>
      <c r="B162" s="23">
        <v>24</v>
      </c>
      <c r="C162" s="38"/>
      <c r="D162" s="47" t="s">
        <v>892</v>
      </c>
      <c r="E162" s="114" t="s">
        <v>45</v>
      </c>
      <c r="F162" s="115" t="s">
        <v>36</v>
      </c>
      <c r="G162" s="115" t="s">
        <v>35</v>
      </c>
      <c r="H162" s="115" t="s">
        <v>35</v>
      </c>
      <c r="I162" s="115" t="s">
        <v>35</v>
      </c>
      <c r="J162" s="23" t="s">
        <v>914</v>
      </c>
      <c r="K162" s="23"/>
      <c r="L162" s="23"/>
      <c r="M162" s="23"/>
      <c r="N162" s="23"/>
      <c r="O162" s="23"/>
      <c r="P162" s="23"/>
      <c r="Q162" s="23"/>
      <c r="R162" s="23" t="s">
        <v>39</v>
      </c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</row>
    <row r="163" spans="1:30">
      <c r="A163" s="23" t="s">
        <v>43</v>
      </c>
      <c r="B163" s="23">
        <v>26</v>
      </c>
      <c r="C163" s="49"/>
      <c r="D163" s="64" t="s">
        <v>915</v>
      </c>
      <c r="E163" s="114" t="s">
        <v>45</v>
      </c>
      <c r="F163" s="115" t="s">
        <v>36</v>
      </c>
      <c r="G163" s="115" t="s">
        <v>35</v>
      </c>
      <c r="H163" s="115" t="s">
        <v>52</v>
      </c>
      <c r="I163" s="115" t="s">
        <v>37</v>
      </c>
      <c r="J163" s="23"/>
      <c r="K163" s="23"/>
      <c r="L163" s="23"/>
      <c r="M163" s="23"/>
      <c r="N163" s="23" t="s">
        <v>39</v>
      </c>
      <c r="O163" s="23" t="s">
        <v>39</v>
      </c>
      <c r="P163" s="23" t="s">
        <v>39</v>
      </c>
      <c r="Q163" s="23" t="s">
        <v>39</v>
      </c>
      <c r="R163" s="23"/>
      <c r="S163" s="23" t="s">
        <v>39</v>
      </c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</row>
    <row r="164" spans="1:30">
      <c r="A164" s="23" t="s">
        <v>43</v>
      </c>
      <c r="B164" s="23">
        <v>26</v>
      </c>
      <c r="C164" s="60">
        <v>0.66666666666666663</v>
      </c>
      <c r="D164" s="32" t="s">
        <v>916</v>
      </c>
      <c r="E164" s="26" t="s">
        <v>35</v>
      </c>
      <c r="F164" s="26" t="s">
        <v>36</v>
      </c>
      <c r="G164" s="26" t="s">
        <v>37</v>
      </c>
      <c r="H164" s="26" t="s">
        <v>35</v>
      </c>
      <c r="I164" s="26" t="s">
        <v>35</v>
      </c>
      <c r="J164" s="23"/>
      <c r="K164" s="23" t="s">
        <v>38</v>
      </c>
      <c r="L164" s="23"/>
      <c r="M164" s="23" t="s">
        <v>39</v>
      </c>
      <c r="N164" s="23" t="s">
        <v>39</v>
      </c>
      <c r="O164" s="23" t="s">
        <v>39</v>
      </c>
      <c r="P164" s="23" t="s">
        <v>39</v>
      </c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 t="s">
        <v>53</v>
      </c>
      <c r="AB164" s="23"/>
      <c r="AC164" s="23"/>
      <c r="AD164" s="23"/>
    </row>
    <row r="165" spans="1:30">
      <c r="A165" s="23" t="s">
        <v>55</v>
      </c>
      <c r="B165" s="23">
        <v>30</v>
      </c>
      <c r="C165" s="60">
        <v>0.66666666666666663</v>
      </c>
      <c r="D165" s="23" t="s">
        <v>917</v>
      </c>
      <c r="E165" s="26" t="s">
        <v>35</v>
      </c>
      <c r="F165" s="26" t="s">
        <v>36</v>
      </c>
      <c r="G165" s="26" t="s">
        <v>37</v>
      </c>
      <c r="H165" s="26" t="s">
        <v>35</v>
      </c>
      <c r="I165" s="26" t="s">
        <v>35</v>
      </c>
      <c r="J165" s="23"/>
      <c r="K165" s="23" t="s">
        <v>38</v>
      </c>
      <c r="L165" s="23"/>
      <c r="M165" s="23" t="s">
        <v>39</v>
      </c>
      <c r="N165" s="23" t="s">
        <v>39</v>
      </c>
      <c r="O165" s="23" t="s">
        <v>39</v>
      </c>
      <c r="P165" s="23" t="s">
        <v>39</v>
      </c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 t="s">
        <v>53</v>
      </c>
      <c r="AB165" s="23"/>
      <c r="AC165" s="23"/>
      <c r="AD165" s="23"/>
    </row>
    <row r="166" spans="1:30">
      <c r="A166" s="23" t="s">
        <v>57</v>
      </c>
      <c r="B166" s="23">
        <v>31</v>
      </c>
      <c r="C166" s="40"/>
      <c r="D166" s="23" t="s">
        <v>918</v>
      </c>
      <c r="E166" s="23" t="s">
        <v>36</v>
      </c>
      <c r="F166" s="23" t="s">
        <v>37</v>
      </c>
      <c r="G166" s="23" t="s">
        <v>37</v>
      </c>
      <c r="H166" s="23" t="s">
        <v>37</v>
      </c>
      <c r="I166" s="23" t="s">
        <v>37</v>
      </c>
      <c r="J166" s="23" t="s">
        <v>40</v>
      </c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</row>
    <row r="167" spans="1:30">
      <c r="A167" s="1253" t="s">
        <v>289</v>
      </c>
      <c r="B167" s="1254"/>
      <c r="C167" s="1254"/>
      <c r="D167" s="1254"/>
      <c r="E167" s="1254"/>
      <c r="F167" s="1254"/>
      <c r="G167" s="1254"/>
      <c r="H167" s="1254"/>
      <c r="I167" s="1254"/>
      <c r="J167" s="1254"/>
      <c r="K167" s="1274"/>
      <c r="L167" s="1274"/>
      <c r="M167" s="1254"/>
      <c r="N167" s="1254"/>
      <c r="O167" s="1254"/>
      <c r="P167" s="1254"/>
      <c r="Q167" s="1254"/>
      <c r="R167" s="1254"/>
      <c r="S167" s="1254"/>
      <c r="T167" s="1254"/>
      <c r="U167" s="1254"/>
      <c r="V167" s="1254"/>
      <c r="W167" s="1254"/>
      <c r="X167" s="1254"/>
      <c r="Y167" s="1254"/>
      <c r="Z167" s="1254"/>
      <c r="AA167" s="1254"/>
      <c r="AB167" s="1254"/>
      <c r="AC167" s="1254"/>
      <c r="AD167" s="1255"/>
    </row>
    <row r="168" spans="1:30">
      <c r="A168" s="1277" t="s">
        <v>1</v>
      </c>
      <c r="B168" s="1274"/>
      <c r="C168" s="1274"/>
      <c r="D168" s="1274"/>
      <c r="E168" s="1274"/>
      <c r="F168" s="1274"/>
      <c r="G168" s="1274"/>
      <c r="H168" s="1274"/>
      <c r="I168" s="1274"/>
      <c r="J168" s="1274"/>
      <c r="K168" s="1278" t="s">
        <v>2</v>
      </c>
      <c r="L168" s="1278"/>
      <c r="M168" s="1278"/>
      <c r="N168" s="1278"/>
      <c r="O168" s="1278"/>
      <c r="P168" s="1278"/>
      <c r="Q168" s="1278"/>
      <c r="R168" s="1278"/>
      <c r="S168" s="1278"/>
      <c r="T168" s="1278"/>
      <c r="U168" s="1278"/>
      <c r="V168" s="1278"/>
      <c r="W168" s="1278"/>
      <c r="X168" s="1278"/>
      <c r="Y168" s="1278"/>
      <c r="Z168" s="582"/>
      <c r="AA168" s="582"/>
      <c r="AB168" s="582"/>
      <c r="AC168" s="582"/>
      <c r="AD168" s="583"/>
    </row>
    <row r="169" spans="1:30" ht="29.25" customHeight="1">
      <c r="A169" s="1256" t="s">
        <v>8</v>
      </c>
      <c r="B169" s="1258" t="s">
        <v>9</v>
      </c>
      <c r="C169" s="578"/>
      <c r="D169" s="1260" t="s">
        <v>11</v>
      </c>
      <c r="E169" s="1267" t="s">
        <v>802</v>
      </c>
      <c r="F169" s="1267"/>
      <c r="G169" s="1267"/>
      <c r="H169" s="1267"/>
      <c r="I169" s="1267"/>
      <c r="J169" s="1276"/>
      <c r="K169" s="585"/>
      <c r="L169" s="1267" t="s">
        <v>13</v>
      </c>
      <c r="M169" s="575"/>
      <c r="N169" s="1264" t="s">
        <v>5</v>
      </c>
      <c r="O169" s="1264"/>
      <c r="P169" s="1264"/>
      <c r="Q169" s="1264"/>
      <c r="R169" s="1264"/>
      <c r="S169" s="1264" t="s">
        <v>6</v>
      </c>
      <c r="T169" s="1264"/>
      <c r="U169" s="1264"/>
      <c r="V169" s="1264"/>
      <c r="W169" s="1264"/>
      <c r="X169" s="1264"/>
      <c r="Y169" s="1264"/>
      <c r="Z169" s="1264"/>
      <c r="AA169" s="1264"/>
      <c r="AB169" s="1264"/>
      <c r="AC169" s="577"/>
      <c r="AD169" s="1265" t="s">
        <v>7</v>
      </c>
    </row>
    <row r="170" spans="1:30" ht="29.1" customHeight="1">
      <c r="A170" s="1257"/>
      <c r="B170" s="1259"/>
      <c r="C170" s="145" t="s">
        <v>360</v>
      </c>
      <c r="D170" s="1261"/>
      <c r="E170" s="574" t="s">
        <v>27</v>
      </c>
      <c r="F170" s="574" t="s">
        <v>28</v>
      </c>
      <c r="G170" s="574" t="s">
        <v>29</v>
      </c>
      <c r="H170" s="574" t="s">
        <v>30</v>
      </c>
      <c r="I170" s="574" t="s">
        <v>31</v>
      </c>
      <c r="J170" s="111" t="s">
        <v>19</v>
      </c>
      <c r="K170" s="586" t="s">
        <v>12</v>
      </c>
      <c r="L170" s="1275"/>
      <c r="M170" s="584" t="s">
        <v>803</v>
      </c>
      <c r="N170" s="78" t="s">
        <v>15</v>
      </c>
      <c r="O170" s="78" t="s">
        <v>16</v>
      </c>
      <c r="P170" s="78" t="s">
        <v>17</v>
      </c>
      <c r="Q170" s="78" t="s">
        <v>18</v>
      </c>
      <c r="R170" s="78" t="s">
        <v>19</v>
      </c>
      <c r="S170" s="79" t="s">
        <v>20</v>
      </c>
      <c r="T170" s="80" t="s">
        <v>21</v>
      </c>
      <c r="U170" s="80" t="s">
        <v>22</v>
      </c>
      <c r="V170" s="578" t="s">
        <v>23</v>
      </c>
      <c r="W170" s="81" t="s">
        <v>233</v>
      </c>
      <c r="X170" s="81" t="s">
        <v>363</v>
      </c>
      <c r="Y170" s="81" t="s">
        <v>365</v>
      </c>
      <c r="Z170" s="81" t="s">
        <v>366</v>
      </c>
      <c r="AA170" s="82" t="s">
        <v>24</v>
      </c>
      <c r="AB170" s="82" t="s">
        <v>25</v>
      </c>
      <c r="AC170" s="578" t="s">
        <v>26</v>
      </c>
      <c r="AD170" s="1266"/>
    </row>
    <row r="171" spans="1:30" s="22" customFormat="1">
      <c r="A171" s="11" t="s">
        <v>43</v>
      </c>
      <c r="B171" s="45">
        <v>2</v>
      </c>
      <c r="C171" s="11"/>
      <c r="D171" s="11" t="s">
        <v>919</v>
      </c>
      <c r="E171" s="24" t="s">
        <v>37</v>
      </c>
      <c r="F171" s="24" t="s">
        <v>36</v>
      </c>
      <c r="G171" s="24" t="s">
        <v>35</v>
      </c>
      <c r="H171" s="24" t="s">
        <v>52</v>
      </c>
      <c r="I171" s="24" t="s">
        <v>37</v>
      </c>
      <c r="J171" s="95"/>
      <c r="K171" s="95"/>
      <c r="L171" s="95"/>
      <c r="M171" s="95"/>
      <c r="N171" s="11"/>
      <c r="O171" s="11"/>
      <c r="P171" s="11"/>
      <c r="Q171" s="11"/>
      <c r="R171" s="11"/>
      <c r="S171" s="4" t="s">
        <v>39</v>
      </c>
      <c r="T171" s="95" t="s">
        <v>133</v>
      </c>
      <c r="U171" s="95"/>
      <c r="V171" s="11"/>
      <c r="W171" s="11"/>
      <c r="X171" s="11"/>
      <c r="Y171" s="11"/>
      <c r="Z171" s="11"/>
      <c r="AA171" s="11"/>
      <c r="AB171" s="11"/>
      <c r="AC171" s="11"/>
      <c r="AD171" s="97"/>
    </row>
    <row r="172" spans="1:30" s="34" customFormat="1" ht="30">
      <c r="A172" s="11" t="s">
        <v>32</v>
      </c>
      <c r="B172" s="45">
        <v>5</v>
      </c>
      <c r="C172" s="24"/>
      <c r="D172" s="11" t="s">
        <v>920</v>
      </c>
      <c r="E172" s="24" t="s">
        <v>45</v>
      </c>
      <c r="F172" s="24" t="s">
        <v>36</v>
      </c>
      <c r="G172" s="24" t="s">
        <v>35</v>
      </c>
      <c r="H172" s="24" t="s">
        <v>35</v>
      </c>
      <c r="I172" s="24" t="s">
        <v>35</v>
      </c>
      <c r="J172" s="117" t="s">
        <v>921</v>
      </c>
      <c r="K172" s="117"/>
      <c r="L172" s="117"/>
      <c r="M172" s="117"/>
      <c r="N172" s="86" t="s">
        <v>922</v>
      </c>
      <c r="O172" s="86"/>
      <c r="P172" s="86" t="s">
        <v>923</v>
      </c>
      <c r="Q172" s="11" t="s">
        <v>53</v>
      </c>
      <c r="R172" s="4" t="s">
        <v>39</v>
      </c>
      <c r="S172" s="11"/>
      <c r="T172" s="117" t="s">
        <v>923</v>
      </c>
      <c r="U172" s="117"/>
      <c r="V172" s="86"/>
      <c r="W172" s="86"/>
      <c r="X172" s="86"/>
      <c r="Y172" s="86"/>
      <c r="Z172" s="86"/>
      <c r="AA172" s="86"/>
      <c r="AB172" s="86"/>
      <c r="AC172" s="86"/>
      <c r="AD172" s="119"/>
    </row>
    <row r="173" spans="1:30" s="22" customFormat="1">
      <c r="A173" s="19" t="s">
        <v>55</v>
      </c>
      <c r="B173" s="120">
        <v>6</v>
      </c>
      <c r="C173" s="121"/>
      <c r="D173" s="19" t="s">
        <v>884</v>
      </c>
      <c r="E173" s="24" t="s">
        <v>45</v>
      </c>
      <c r="F173" s="24" t="s">
        <v>36</v>
      </c>
      <c r="G173" s="24" t="s">
        <v>35</v>
      </c>
      <c r="H173" s="24" t="s">
        <v>35</v>
      </c>
      <c r="I173" s="24" t="s">
        <v>37</v>
      </c>
      <c r="J173" s="122" t="s">
        <v>924</v>
      </c>
      <c r="K173" s="123"/>
      <c r="L173" s="138"/>
      <c r="M173" s="123"/>
      <c r="N173" s="124"/>
      <c r="O173" s="124"/>
      <c r="P173" s="124"/>
      <c r="Q173" s="124"/>
      <c r="R173" s="4" t="s">
        <v>39</v>
      </c>
      <c r="S173" s="124"/>
      <c r="T173" s="123"/>
      <c r="U173" s="123"/>
      <c r="V173" s="124"/>
      <c r="W173" s="124"/>
      <c r="X173" s="124"/>
      <c r="Y173" s="124"/>
      <c r="Z173" s="124"/>
      <c r="AA173" s="124"/>
      <c r="AB173" s="124"/>
      <c r="AC173" s="124"/>
      <c r="AD173" s="125"/>
    </row>
    <row r="174" spans="1:30" s="65" customFormat="1">
      <c r="A174" s="11" t="s">
        <v>41</v>
      </c>
      <c r="B174" s="45">
        <v>8</v>
      </c>
      <c r="C174" s="126"/>
      <c r="D174" s="11" t="s">
        <v>886</v>
      </c>
      <c r="E174" s="101" t="s">
        <v>52</v>
      </c>
      <c r="F174" s="26" t="s">
        <v>36</v>
      </c>
      <c r="G174" s="26" t="s">
        <v>35</v>
      </c>
      <c r="H174" s="26" t="s">
        <v>35</v>
      </c>
      <c r="I174" s="26" t="s">
        <v>35</v>
      </c>
      <c r="J174" s="127" t="s">
        <v>925</v>
      </c>
      <c r="K174" s="128"/>
      <c r="L174" s="127"/>
      <c r="M174" s="95"/>
      <c r="N174" s="11"/>
      <c r="O174" s="11"/>
      <c r="P174" s="11"/>
      <c r="Q174" s="11"/>
      <c r="R174" s="11" t="s">
        <v>39</v>
      </c>
      <c r="S174" s="11"/>
      <c r="T174" s="95" t="s">
        <v>40</v>
      </c>
      <c r="U174" s="128"/>
      <c r="V174" s="45"/>
      <c r="W174" s="45"/>
      <c r="X174" s="45"/>
      <c r="Y174" s="45"/>
      <c r="Z174" s="45"/>
      <c r="AA174" s="45"/>
      <c r="AB174" s="45"/>
      <c r="AC174" s="45"/>
      <c r="AD174" s="129"/>
    </row>
    <row r="175" spans="1:30" s="65" customFormat="1">
      <c r="A175" s="11" t="s">
        <v>41</v>
      </c>
      <c r="B175" s="45">
        <v>8</v>
      </c>
      <c r="C175" s="126"/>
      <c r="D175" s="11" t="s">
        <v>298</v>
      </c>
      <c r="E175" s="101" t="s">
        <v>37</v>
      </c>
      <c r="F175" s="26" t="s">
        <v>36</v>
      </c>
      <c r="G175" s="26" t="s">
        <v>37</v>
      </c>
      <c r="H175" s="26" t="s">
        <v>52</v>
      </c>
      <c r="I175" s="26" t="s">
        <v>37</v>
      </c>
      <c r="J175" s="127"/>
      <c r="K175" s="128"/>
      <c r="L175" s="127"/>
      <c r="M175" s="23" t="s">
        <v>39</v>
      </c>
      <c r="N175" s="23" t="s">
        <v>39</v>
      </c>
      <c r="O175" s="23" t="s">
        <v>39</v>
      </c>
      <c r="P175" s="23" t="s">
        <v>39</v>
      </c>
      <c r="Q175" s="11"/>
      <c r="R175" s="11"/>
      <c r="S175" s="11"/>
      <c r="T175" s="95"/>
      <c r="U175" s="128"/>
      <c r="V175" s="45"/>
      <c r="W175" s="45"/>
      <c r="X175" s="45"/>
      <c r="Y175" s="45"/>
      <c r="Z175" s="45"/>
      <c r="AA175" s="45"/>
      <c r="AB175" s="45"/>
      <c r="AC175" s="45"/>
      <c r="AD175" s="129"/>
    </row>
    <row r="176" spans="1:30" s="65" customFormat="1">
      <c r="A176" s="19" t="s">
        <v>100</v>
      </c>
      <c r="B176" s="120">
        <v>9</v>
      </c>
      <c r="C176" s="131"/>
      <c r="D176" s="11" t="s">
        <v>296</v>
      </c>
      <c r="E176" s="114" t="s">
        <v>36</v>
      </c>
      <c r="F176" s="115" t="s">
        <v>37</v>
      </c>
      <c r="G176" s="115" t="s">
        <v>37</v>
      </c>
      <c r="H176" s="115" t="s">
        <v>35</v>
      </c>
      <c r="I176" s="115" t="s">
        <v>35</v>
      </c>
      <c r="J176" s="122"/>
      <c r="K176" s="32" t="s">
        <v>38</v>
      </c>
      <c r="L176" s="122" t="s">
        <v>87</v>
      </c>
      <c r="M176" s="23"/>
      <c r="N176" s="23"/>
      <c r="O176" s="23"/>
      <c r="P176" s="23"/>
      <c r="Q176" s="11"/>
      <c r="R176" s="11"/>
      <c r="S176" s="11"/>
      <c r="T176" s="95" t="s">
        <v>133</v>
      </c>
      <c r="U176" s="132" t="s">
        <v>39</v>
      </c>
      <c r="V176" s="120" t="s">
        <v>87</v>
      </c>
      <c r="W176" s="120"/>
      <c r="X176" s="120"/>
      <c r="Y176" s="120"/>
      <c r="Z176" s="120"/>
      <c r="AA176" s="120"/>
      <c r="AB176" s="120"/>
      <c r="AC176" s="120"/>
      <c r="AD176" s="133"/>
    </row>
    <row r="177" spans="1:30" s="65" customFormat="1">
      <c r="A177" s="19" t="s">
        <v>926</v>
      </c>
      <c r="B177" s="130" t="s">
        <v>927</v>
      </c>
      <c r="C177" s="131"/>
      <c r="D177" s="11" t="s">
        <v>303</v>
      </c>
      <c r="E177" s="114" t="s">
        <v>37</v>
      </c>
      <c r="F177" s="115" t="s">
        <v>36</v>
      </c>
      <c r="G177" s="115" t="s">
        <v>37</v>
      </c>
      <c r="H177" s="115" t="s">
        <v>52</v>
      </c>
      <c r="I177" s="115" t="s">
        <v>37</v>
      </c>
      <c r="J177" s="122"/>
      <c r="K177" s="132"/>
      <c r="L177" s="122"/>
      <c r="M177" s="23" t="s">
        <v>39</v>
      </c>
      <c r="N177" s="23" t="s">
        <v>39</v>
      </c>
      <c r="O177" s="23" t="s">
        <v>39</v>
      </c>
      <c r="P177" s="23" t="s">
        <v>39</v>
      </c>
      <c r="Q177" s="4" t="s">
        <v>40</v>
      </c>
      <c r="R177" s="4" t="s">
        <v>40</v>
      </c>
      <c r="S177" s="4" t="s">
        <v>39</v>
      </c>
      <c r="T177" s="23" t="s">
        <v>133</v>
      </c>
      <c r="U177" s="132"/>
      <c r="V177" s="120"/>
      <c r="W177" s="120"/>
      <c r="X177" s="120"/>
      <c r="Y177" s="120"/>
      <c r="Z177" s="120"/>
      <c r="AA177" s="120"/>
      <c r="AB177" s="120"/>
      <c r="AC177" s="120"/>
      <c r="AD177" s="133"/>
    </row>
    <row r="178" spans="1:30" s="34" customFormat="1">
      <c r="A178" s="19" t="s">
        <v>55</v>
      </c>
      <c r="B178" s="120">
        <v>13</v>
      </c>
      <c r="C178" s="134"/>
      <c r="D178" s="19" t="s">
        <v>928</v>
      </c>
      <c r="E178" s="24" t="s">
        <v>45</v>
      </c>
      <c r="F178" s="24" t="s">
        <v>36</v>
      </c>
      <c r="G178" s="24" t="s">
        <v>35</v>
      </c>
      <c r="H178" s="24" t="s">
        <v>52</v>
      </c>
      <c r="I178" s="24" t="s">
        <v>37</v>
      </c>
      <c r="J178" s="116"/>
      <c r="K178" s="116"/>
      <c r="L178" s="122"/>
      <c r="M178" s="116"/>
      <c r="N178" s="135"/>
      <c r="O178" s="135"/>
      <c r="P178" s="135"/>
      <c r="Q178" s="19"/>
      <c r="R178" s="19"/>
      <c r="S178" s="4" t="s">
        <v>39</v>
      </c>
      <c r="T178" s="116" t="s">
        <v>133</v>
      </c>
      <c r="U178" s="116"/>
      <c r="V178" s="135"/>
      <c r="W178" s="135"/>
      <c r="X178" s="135"/>
      <c r="Y178" s="135"/>
      <c r="Z178" s="135"/>
      <c r="AA178" s="135"/>
      <c r="AB178" s="135"/>
      <c r="AC178" s="135"/>
      <c r="AD178" s="136"/>
    </row>
    <row r="179" spans="1:30" s="65" customFormat="1">
      <c r="A179" s="19" t="s">
        <v>57</v>
      </c>
      <c r="B179" s="120">
        <v>14</v>
      </c>
      <c r="C179" s="131"/>
      <c r="D179" s="11" t="s">
        <v>929</v>
      </c>
      <c r="E179" s="114" t="s">
        <v>37</v>
      </c>
      <c r="F179" s="115" t="s">
        <v>36</v>
      </c>
      <c r="G179" s="115" t="s">
        <v>35</v>
      </c>
      <c r="H179" s="115" t="s">
        <v>52</v>
      </c>
      <c r="I179" s="115" t="s">
        <v>37</v>
      </c>
      <c r="J179" s="122"/>
      <c r="K179" s="132"/>
      <c r="L179" s="122"/>
      <c r="M179" s="98"/>
      <c r="N179" s="23" t="s">
        <v>39</v>
      </c>
      <c r="O179" s="23" t="s">
        <v>39</v>
      </c>
      <c r="P179" s="23" t="s">
        <v>39</v>
      </c>
      <c r="Q179" s="23" t="s">
        <v>39</v>
      </c>
      <c r="R179" s="23" t="s">
        <v>40</v>
      </c>
      <c r="S179" s="23" t="s">
        <v>39</v>
      </c>
      <c r="T179" s="98" t="s">
        <v>133</v>
      </c>
      <c r="U179" s="132"/>
      <c r="V179" s="120"/>
      <c r="W179" s="120"/>
      <c r="X179" s="120"/>
      <c r="Y179" s="120"/>
      <c r="Z179" s="120"/>
      <c r="AA179" s="120"/>
      <c r="AB179" s="120"/>
      <c r="AC179" s="120"/>
      <c r="AD179" s="133"/>
    </row>
    <row r="180" spans="1:30" s="65" customFormat="1">
      <c r="A180" s="19" t="s">
        <v>57</v>
      </c>
      <c r="B180" s="120">
        <v>14</v>
      </c>
      <c r="C180" s="131"/>
      <c r="D180" s="47" t="s">
        <v>892</v>
      </c>
      <c r="E180" s="114" t="s">
        <v>45</v>
      </c>
      <c r="F180" s="115" t="s">
        <v>36</v>
      </c>
      <c r="G180" s="115" t="s">
        <v>35</v>
      </c>
      <c r="H180" s="115" t="s">
        <v>35</v>
      </c>
      <c r="I180" s="115" t="s">
        <v>35</v>
      </c>
      <c r="J180" s="122" t="s">
        <v>930</v>
      </c>
      <c r="K180" s="132"/>
      <c r="L180" s="122"/>
      <c r="M180" s="98"/>
      <c r="N180" s="19"/>
      <c r="O180" s="19"/>
      <c r="P180" s="19"/>
      <c r="Q180" s="19"/>
      <c r="R180" s="23" t="s">
        <v>39</v>
      </c>
      <c r="S180" s="19"/>
      <c r="T180" s="98"/>
      <c r="U180" s="132"/>
      <c r="V180" s="120"/>
      <c r="W180" s="120"/>
      <c r="X180" s="120"/>
      <c r="Y180" s="120"/>
      <c r="Z180" s="120"/>
      <c r="AA180" s="120"/>
      <c r="AB180" s="120"/>
      <c r="AC180" s="120"/>
      <c r="AD180" s="133"/>
    </row>
    <row r="181" spans="1:30" s="65" customFormat="1">
      <c r="A181" s="19" t="s">
        <v>100</v>
      </c>
      <c r="B181" s="120">
        <v>16</v>
      </c>
      <c r="C181" s="131"/>
      <c r="D181" s="11" t="s">
        <v>931</v>
      </c>
      <c r="E181" s="43" t="s">
        <v>45</v>
      </c>
      <c r="F181" s="24" t="s">
        <v>36</v>
      </c>
      <c r="G181" s="24" t="s">
        <v>37</v>
      </c>
      <c r="H181" s="24" t="s">
        <v>37</v>
      </c>
      <c r="I181" s="24" t="s">
        <v>35</v>
      </c>
      <c r="J181" s="122"/>
      <c r="K181" s="132"/>
      <c r="L181" s="122"/>
      <c r="M181" s="23" t="s">
        <v>39</v>
      </c>
      <c r="N181" s="23" t="s">
        <v>39</v>
      </c>
      <c r="O181" s="23" t="s">
        <v>39</v>
      </c>
      <c r="P181" s="23" t="s">
        <v>39</v>
      </c>
      <c r="Q181" s="19"/>
      <c r="R181" s="19"/>
      <c r="S181" s="19"/>
      <c r="T181" s="132" t="s">
        <v>133</v>
      </c>
      <c r="U181" s="132"/>
      <c r="V181" s="120"/>
      <c r="W181" s="120"/>
      <c r="X181" s="120"/>
      <c r="Y181" s="120"/>
      <c r="Z181" s="120"/>
      <c r="AA181" s="120"/>
      <c r="AB181" s="120"/>
      <c r="AC181" s="120"/>
      <c r="AD181" s="129"/>
    </row>
    <row r="182" spans="1:30">
      <c r="A182" s="32" t="s">
        <v>305</v>
      </c>
      <c r="B182" s="32" t="s">
        <v>106</v>
      </c>
      <c r="C182" s="60">
        <v>0.66666666666666663</v>
      </c>
      <c r="D182" s="23" t="s">
        <v>307</v>
      </c>
      <c r="E182" s="101" t="s">
        <v>37</v>
      </c>
      <c r="F182" s="26" t="s">
        <v>37</v>
      </c>
      <c r="G182" s="26" t="s">
        <v>37</v>
      </c>
      <c r="H182" s="26" t="s">
        <v>52</v>
      </c>
      <c r="I182" s="26" t="s">
        <v>37</v>
      </c>
      <c r="J182" s="32"/>
      <c r="K182" s="32"/>
      <c r="L182" s="32"/>
      <c r="M182" s="23" t="s">
        <v>39</v>
      </c>
      <c r="N182" s="23" t="s">
        <v>39</v>
      </c>
      <c r="O182" s="23" t="s">
        <v>39</v>
      </c>
      <c r="P182" s="23" t="s">
        <v>39</v>
      </c>
      <c r="R182" s="23" t="s">
        <v>40</v>
      </c>
      <c r="S182" s="58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</row>
    <row r="183" spans="1:30" s="65" customFormat="1">
      <c r="A183" s="19" t="s">
        <v>32</v>
      </c>
      <c r="B183" s="120">
        <v>19</v>
      </c>
      <c r="C183" s="131"/>
      <c r="D183" s="11" t="s">
        <v>932</v>
      </c>
      <c r="E183" s="114" t="s">
        <v>36</v>
      </c>
      <c r="F183" s="115" t="s">
        <v>37</v>
      </c>
      <c r="G183" s="115" t="s">
        <v>35</v>
      </c>
      <c r="H183" s="115" t="s">
        <v>35</v>
      </c>
      <c r="I183" s="115" t="s">
        <v>35</v>
      </c>
      <c r="J183" s="122"/>
      <c r="K183" s="132"/>
      <c r="L183" s="122"/>
      <c r="M183" s="98"/>
      <c r="N183" s="23" t="s">
        <v>39</v>
      </c>
      <c r="O183" s="23" t="s">
        <v>39</v>
      </c>
      <c r="P183" s="19"/>
      <c r="Q183" s="23" t="s">
        <v>39</v>
      </c>
      <c r="R183" s="23" t="s">
        <v>40</v>
      </c>
      <c r="S183" s="23" t="s">
        <v>39</v>
      </c>
      <c r="T183" s="23" t="s">
        <v>39</v>
      </c>
      <c r="U183" s="132"/>
      <c r="V183" s="120"/>
      <c r="W183" s="120"/>
      <c r="X183" s="120"/>
      <c r="Y183" s="120"/>
      <c r="Z183" s="120"/>
      <c r="AA183" s="120"/>
      <c r="AB183" s="120"/>
      <c r="AC183" s="120"/>
      <c r="AD183" s="133"/>
    </row>
    <row r="184" spans="1:30" s="34" customFormat="1">
      <c r="A184" s="58" t="s">
        <v>55</v>
      </c>
      <c r="B184" s="51">
        <v>20</v>
      </c>
      <c r="C184" s="134"/>
      <c r="D184" s="24" t="s">
        <v>933</v>
      </c>
      <c r="E184" s="101" t="s">
        <v>52</v>
      </c>
      <c r="F184" s="26" t="s">
        <v>36</v>
      </c>
      <c r="G184" s="26" t="s">
        <v>35</v>
      </c>
      <c r="H184" s="26" t="s">
        <v>35</v>
      </c>
      <c r="I184" s="26" t="s">
        <v>35</v>
      </c>
      <c r="J184" s="95" t="s">
        <v>909</v>
      </c>
      <c r="K184" s="116"/>
      <c r="L184" s="122"/>
      <c r="M184" s="117"/>
      <c r="N184" s="118"/>
      <c r="O184" s="86"/>
      <c r="P184" s="86"/>
      <c r="Q184" s="11"/>
      <c r="R184" s="23" t="s">
        <v>39</v>
      </c>
      <c r="S184" s="11"/>
      <c r="T184" s="117"/>
      <c r="U184" s="117"/>
      <c r="V184" s="86"/>
      <c r="W184" s="86"/>
      <c r="X184" s="86"/>
      <c r="Y184" s="86"/>
      <c r="Z184" s="86"/>
      <c r="AA184" s="86"/>
      <c r="AB184" s="86"/>
      <c r="AC184" s="86"/>
      <c r="AD184" s="119"/>
    </row>
    <row r="185" spans="1:30" s="65" customFormat="1">
      <c r="A185" s="19" t="s">
        <v>124</v>
      </c>
      <c r="B185" s="120">
        <v>21</v>
      </c>
      <c r="C185" s="131"/>
      <c r="D185" s="47" t="s">
        <v>934</v>
      </c>
      <c r="E185" s="114" t="s">
        <v>37</v>
      </c>
      <c r="F185" s="115" t="s">
        <v>36</v>
      </c>
      <c r="G185" s="115" t="s">
        <v>35</v>
      </c>
      <c r="H185" s="115" t="s">
        <v>52</v>
      </c>
      <c r="I185" s="115" t="s">
        <v>37</v>
      </c>
      <c r="J185" s="122"/>
      <c r="K185" s="132"/>
      <c r="L185" s="122"/>
      <c r="M185" s="98"/>
      <c r="N185" s="19"/>
      <c r="O185" s="19"/>
      <c r="P185" s="19"/>
      <c r="Q185" s="19"/>
      <c r="R185" s="19"/>
      <c r="S185" s="23" t="s">
        <v>39</v>
      </c>
      <c r="T185" s="98" t="s">
        <v>133</v>
      </c>
      <c r="U185" s="132"/>
      <c r="V185" s="120"/>
      <c r="W185" s="120"/>
      <c r="X185" s="120"/>
      <c r="Y185" s="120"/>
      <c r="Z185" s="120"/>
      <c r="AA185" s="120"/>
      <c r="AB185" s="120"/>
      <c r="AC185" s="120"/>
      <c r="AD185" s="133"/>
    </row>
    <row r="186" spans="1:30">
      <c r="A186" s="32" t="s">
        <v>41</v>
      </c>
      <c r="B186" s="32">
        <v>22</v>
      </c>
      <c r="C186" s="49"/>
      <c r="D186" s="23" t="s">
        <v>309</v>
      </c>
      <c r="E186" s="101" t="s">
        <v>45</v>
      </c>
      <c r="F186" s="26" t="s">
        <v>36</v>
      </c>
      <c r="G186" s="26" t="s">
        <v>37</v>
      </c>
      <c r="H186" s="26" t="s">
        <v>35</v>
      </c>
      <c r="I186" s="26" t="s">
        <v>35</v>
      </c>
      <c r="J186" s="32"/>
      <c r="K186" s="32" t="s">
        <v>38</v>
      </c>
      <c r="L186" s="32"/>
      <c r="M186" s="58"/>
      <c r="N186" s="23" t="s">
        <v>39</v>
      </c>
      <c r="O186" s="23" t="s">
        <v>39</v>
      </c>
      <c r="P186" s="23" t="s">
        <v>39</v>
      </c>
      <c r="Q186" s="58"/>
      <c r="R186" s="58"/>
      <c r="S186" s="58"/>
      <c r="T186" s="32"/>
      <c r="U186" s="32"/>
      <c r="V186" s="32"/>
      <c r="W186" s="32"/>
      <c r="X186" s="32"/>
      <c r="Y186" s="32"/>
      <c r="Z186" s="32"/>
      <c r="AA186" s="32"/>
      <c r="AB186" s="32"/>
      <c r="AC186" s="32"/>
      <c r="AD186" s="23"/>
    </row>
    <row r="187" spans="1:30">
      <c r="A187" s="32" t="s">
        <v>41</v>
      </c>
      <c r="B187" s="32">
        <v>22</v>
      </c>
      <c r="C187" s="49"/>
      <c r="D187" s="23" t="s">
        <v>308</v>
      </c>
      <c r="E187" s="101" t="s">
        <v>37</v>
      </c>
      <c r="F187" s="26" t="s">
        <v>36</v>
      </c>
      <c r="G187" s="26" t="s">
        <v>37</v>
      </c>
      <c r="H187" s="26" t="s">
        <v>35</v>
      </c>
      <c r="I187" s="26" t="s">
        <v>35</v>
      </c>
      <c r="J187" s="32"/>
      <c r="K187" s="32"/>
      <c r="L187" s="32"/>
      <c r="M187" s="58"/>
      <c r="N187" s="58" t="s">
        <v>40</v>
      </c>
      <c r="O187" s="58" t="s">
        <v>40</v>
      </c>
      <c r="P187" s="58" t="s">
        <v>40</v>
      </c>
      <c r="Q187" s="58"/>
      <c r="R187" s="58"/>
      <c r="S187" s="4" t="s">
        <v>40</v>
      </c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23"/>
    </row>
    <row r="188" spans="1:30">
      <c r="A188" s="32" t="s">
        <v>60</v>
      </c>
      <c r="B188" s="32">
        <v>25</v>
      </c>
      <c r="C188" s="49"/>
      <c r="D188" s="23" t="s">
        <v>935</v>
      </c>
      <c r="E188" s="101" t="s">
        <v>52</v>
      </c>
      <c r="F188" s="26" t="s">
        <v>36</v>
      </c>
      <c r="G188" s="26" t="s">
        <v>35</v>
      </c>
      <c r="H188" s="26" t="s">
        <v>35</v>
      </c>
      <c r="I188" s="26" t="s">
        <v>35</v>
      </c>
      <c r="J188" s="32"/>
      <c r="K188" s="32"/>
      <c r="L188" s="32"/>
      <c r="M188" s="58"/>
      <c r="N188" s="23" t="s">
        <v>39</v>
      </c>
      <c r="O188" s="58"/>
      <c r="P188" s="58"/>
      <c r="Q188" s="23" t="s">
        <v>39</v>
      </c>
      <c r="R188" s="58"/>
      <c r="S188" s="58"/>
      <c r="T188" s="32" t="s">
        <v>133</v>
      </c>
      <c r="U188" s="32" t="s">
        <v>39</v>
      </c>
      <c r="V188" s="32"/>
      <c r="W188" s="32"/>
      <c r="X188" s="32"/>
      <c r="Y188" s="32"/>
      <c r="Z188" s="32"/>
      <c r="AA188" s="32"/>
      <c r="AB188" s="32"/>
      <c r="AC188" s="32"/>
      <c r="AD188" s="24"/>
    </row>
    <row r="189" spans="1:30">
      <c r="A189" s="32" t="s">
        <v>32</v>
      </c>
      <c r="B189" s="32">
        <v>26</v>
      </c>
      <c r="C189" s="49"/>
      <c r="D189" s="23" t="s">
        <v>936</v>
      </c>
      <c r="E189" s="101" t="s">
        <v>45</v>
      </c>
      <c r="F189" s="26" t="s">
        <v>36</v>
      </c>
      <c r="G189" s="26" t="s">
        <v>37</v>
      </c>
      <c r="H189" s="26" t="s">
        <v>52</v>
      </c>
      <c r="I189" s="26" t="s">
        <v>35</v>
      </c>
      <c r="J189" s="32"/>
      <c r="K189" s="32"/>
      <c r="L189" s="32"/>
      <c r="M189" s="58"/>
      <c r="N189" s="58"/>
      <c r="O189" s="58"/>
      <c r="P189" s="58"/>
      <c r="Q189" s="58"/>
      <c r="R189" s="58"/>
      <c r="S189" s="58" t="s">
        <v>39</v>
      </c>
      <c r="T189" s="32" t="s">
        <v>133</v>
      </c>
      <c r="U189" s="32"/>
      <c r="V189" s="32"/>
      <c r="W189" s="32"/>
      <c r="X189" s="32"/>
      <c r="Y189" s="32"/>
      <c r="Z189" s="32"/>
      <c r="AA189" s="32"/>
      <c r="AB189" s="32"/>
      <c r="AC189" s="32"/>
      <c r="AD189" s="24"/>
    </row>
    <row r="190" spans="1:30">
      <c r="A190" s="23" t="s">
        <v>57</v>
      </c>
      <c r="B190" s="23">
        <v>28</v>
      </c>
      <c r="C190" s="38"/>
      <c r="D190" s="47" t="s">
        <v>892</v>
      </c>
      <c r="E190" s="114" t="s">
        <v>45</v>
      </c>
      <c r="F190" s="115" t="s">
        <v>36</v>
      </c>
      <c r="G190" s="115" t="s">
        <v>35</v>
      </c>
      <c r="H190" s="115" t="s">
        <v>35</v>
      </c>
      <c r="I190" s="115" t="s">
        <v>35</v>
      </c>
      <c r="J190" s="23"/>
      <c r="K190" s="23"/>
      <c r="L190" s="23"/>
      <c r="M190" s="23"/>
      <c r="N190" s="23"/>
      <c r="O190" s="23"/>
      <c r="P190" s="23"/>
      <c r="Q190" s="4"/>
      <c r="R190" s="4" t="s">
        <v>39</v>
      </c>
      <c r="S190" s="4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</row>
    <row r="191" spans="1:30">
      <c r="A191" s="23" t="s">
        <v>41</v>
      </c>
      <c r="B191" s="23">
        <v>29</v>
      </c>
      <c r="C191" s="38"/>
      <c r="D191" s="47" t="s">
        <v>937</v>
      </c>
      <c r="E191" s="101" t="s">
        <v>45</v>
      </c>
      <c r="F191" s="26" t="s">
        <v>36</v>
      </c>
      <c r="G191" s="26" t="s">
        <v>37</v>
      </c>
      <c r="H191" s="26" t="s">
        <v>52</v>
      </c>
      <c r="I191" s="26" t="s">
        <v>35</v>
      </c>
      <c r="J191" s="23" t="s">
        <v>938</v>
      </c>
      <c r="K191" s="23"/>
      <c r="L191" s="23"/>
      <c r="M191" s="23"/>
      <c r="N191" s="23"/>
      <c r="O191" s="23"/>
      <c r="P191" s="23"/>
      <c r="Q191" s="4"/>
      <c r="R191" s="4"/>
      <c r="S191" s="4" t="s">
        <v>53</v>
      </c>
      <c r="T191" s="23" t="s">
        <v>133</v>
      </c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</row>
    <row r="192" spans="1:30">
      <c r="A192" s="23" t="s">
        <v>41</v>
      </c>
      <c r="B192" s="23">
        <v>29</v>
      </c>
      <c r="C192" s="38"/>
      <c r="D192" s="23" t="s">
        <v>312</v>
      </c>
      <c r="E192" s="31"/>
      <c r="F192" s="23"/>
      <c r="G192" s="23"/>
      <c r="H192" s="23"/>
      <c r="I192" s="23"/>
      <c r="J192" s="23"/>
      <c r="K192" s="23"/>
      <c r="L192" s="23" t="s">
        <v>87</v>
      </c>
      <c r="M192" s="23"/>
      <c r="N192" s="23" t="s">
        <v>53</v>
      </c>
      <c r="O192" s="23" t="s">
        <v>53</v>
      </c>
      <c r="P192" s="23" t="s">
        <v>53</v>
      </c>
      <c r="Q192" s="4" t="s">
        <v>53</v>
      </c>
      <c r="R192" s="4"/>
      <c r="S192" s="4"/>
      <c r="T192" s="23"/>
      <c r="U192" s="23"/>
      <c r="V192" s="23"/>
      <c r="W192" s="23"/>
      <c r="X192" s="23"/>
      <c r="Y192" s="23"/>
      <c r="Z192" s="23"/>
      <c r="AA192" s="23" t="s">
        <v>939</v>
      </c>
      <c r="AB192" s="23"/>
      <c r="AC192" s="23"/>
      <c r="AD192" s="23" t="s">
        <v>940</v>
      </c>
    </row>
    <row r="193" spans="1:30">
      <c r="A193" s="32" t="s">
        <v>100</v>
      </c>
      <c r="B193" s="32">
        <v>30</v>
      </c>
      <c r="C193" s="49"/>
      <c r="D193" s="23" t="s">
        <v>941</v>
      </c>
      <c r="E193" s="101" t="s">
        <v>45</v>
      </c>
      <c r="F193" s="26" t="s">
        <v>36</v>
      </c>
      <c r="G193" s="26" t="s">
        <v>37</v>
      </c>
      <c r="H193" s="26" t="s">
        <v>52</v>
      </c>
      <c r="I193" s="26" t="s">
        <v>35</v>
      </c>
      <c r="J193" s="32"/>
      <c r="K193" s="32"/>
      <c r="L193" s="32"/>
      <c r="M193" s="58"/>
      <c r="N193" s="23" t="s">
        <v>39</v>
      </c>
      <c r="O193" s="23" t="s">
        <v>39</v>
      </c>
      <c r="P193" s="23" t="s">
        <v>39</v>
      </c>
      <c r="Q193" s="23" t="s">
        <v>39</v>
      </c>
      <c r="R193" s="58"/>
      <c r="S193" s="23" t="s">
        <v>39</v>
      </c>
      <c r="T193" s="32" t="s">
        <v>133</v>
      </c>
      <c r="U193" s="32"/>
      <c r="V193" s="32"/>
      <c r="W193" s="32"/>
      <c r="X193" s="32"/>
      <c r="Y193" s="32"/>
      <c r="Z193" s="32"/>
      <c r="AA193" s="32"/>
      <c r="AB193" s="32"/>
      <c r="AC193" s="32"/>
      <c r="AD193" s="23"/>
    </row>
    <row r="194" spans="1:30" ht="16.5" customHeight="1">
      <c r="A194" s="1268" t="s">
        <v>315</v>
      </c>
      <c r="B194" s="1268"/>
      <c r="C194" s="1268"/>
      <c r="D194" s="1269"/>
      <c r="E194" s="1268"/>
      <c r="F194" s="1268"/>
      <c r="G194" s="1268"/>
      <c r="H194" s="1268"/>
      <c r="I194" s="1268"/>
      <c r="J194" s="1268"/>
      <c r="K194" s="1268"/>
      <c r="L194" s="1270"/>
      <c r="M194" s="1268"/>
      <c r="N194" s="1268"/>
      <c r="O194" s="1268"/>
      <c r="P194" s="1268"/>
      <c r="Q194" s="1268"/>
      <c r="R194" s="1268"/>
      <c r="S194" s="1268"/>
      <c r="T194" s="1268"/>
      <c r="U194" s="1268"/>
      <c r="V194" s="1268"/>
      <c r="W194" s="1268"/>
      <c r="X194" s="1268"/>
      <c r="Y194" s="1268"/>
      <c r="Z194" s="1268"/>
      <c r="AA194" s="1268"/>
      <c r="AB194" s="1268"/>
      <c r="AC194" s="1268"/>
      <c r="AD194" s="1268"/>
    </row>
    <row r="195" spans="1:30" ht="29.25" customHeight="1">
      <c r="A195" s="1256" t="s">
        <v>8</v>
      </c>
      <c r="B195" s="1258" t="s">
        <v>9</v>
      </c>
      <c r="C195" s="145"/>
      <c r="D195" s="1261" t="s">
        <v>11</v>
      </c>
      <c r="E195" s="1273" t="s">
        <v>802</v>
      </c>
      <c r="F195" s="1273"/>
      <c r="G195" s="1273"/>
      <c r="H195" s="1273"/>
      <c r="I195" s="1273"/>
      <c r="J195" s="1273"/>
      <c r="K195" s="91"/>
      <c r="L195" s="1267" t="s">
        <v>13</v>
      </c>
      <c r="M195" s="167"/>
      <c r="N195" s="1271" t="s">
        <v>5</v>
      </c>
      <c r="O195" s="1271"/>
      <c r="P195" s="1271"/>
      <c r="Q195" s="1271"/>
      <c r="R195" s="1271"/>
      <c r="S195" s="1271" t="s">
        <v>6</v>
      </c>
      <c r="T195" s="1271"/>
      <c r="U195" s="1271"/>
      <c r="V195" s="1271"/>
      <c r="W195" s="1271"/>
      <c r="X195" s="1271"/>
      <c r="Y195" s="1271"/>
      <c r="Z195" s="1271"/>
      <c r="AA195" s="1271"/>
      <c r="AB195" s="1271"/>
      <c r="AC195" s="587"/>
      <c r="AD195" s="1272" t="s">
        <v>7</v>
      </c>
    </row>
    <row r="196" spans="1:30" ht="29.1" customHeight="1">
      <c r="A196" s="1257"/>
      <c r="B196" s="1259"/>
      <c r="C196" s="145" t="s">
        <v>360</v>
      </c>
      <c r="D196" s="1261"/>
      <c r="E196" s="574" t="s">
        <v>27</v>
      </c>
      <c r="F196" s="574" t="s">
        <v>28</v>
      </c>
      <c r="G196" s="574" t="s">
        <v>29</v>
      </c>
      <c r="H196" s="574" t="s">
        <v>30</v>
      </c>
      <c r="I196" s="574" t="s">
        <v>31</v>
      </c>
      <c r="J196" s="586" t="s">
        <v>19</v>
      </c>
      <c r="K196" s="91" t="s">
        <v>12</v>
      </c>
      <c r="L196" s="1267"/>
      <c r="M196" s="584" t="s">
        <v>803</v>
      </c>
      <c r="N196" s="78" t="s">
        <v>15</v>
      </c>
      <c r="O196" s="78" t="s">
        <v>16</v>
      </c>
      <c r="P196" s="78" t="s">
        <v>17</v>
      </c>
      <c r="Q196" s="78" t="s">
        <v>18</v>
      </c>
      <c r="R196" s="78" t="s">
        <v>19</v>
      </c>
      <c r="S196" s="79" t="s">
        <v>20</v>
      </c>
      <c r="T196" s="80" t="s">
        <v>21</v>
      </c>
      <c r="U196" s="80" t="s">
        <v>22</v>
      </c>
      <c r="V196" s="578" t="s">
        <v>23</v>
      </c>
      <c r="W196" s="81" t="s">
        <v>233</v>
      </c>
      <c r="X196" s="81" t="s">
        <v>363</v>
      </c>
      <c r="Y196" s="81" t="s">
        <v>365</v>
      </c>
      <c r="Z196" s="81" t="s">
        <v>366</v>
      </c>
      <c r="AA196" s="82" t="s">
        <v>24</v>
      </c>
      <c r="AB196" s="82" t="s">
        <v>25</v>
      </c>
      <c r="AC196" s="578" t="s">
        <v>26</v>
      </c>
      <c r="AD196" s="1266"/>
    </row>
    <row r="197" spans="1:30" ht="29.1" customHeight="1">
      <c r="A197" s="23"/>
      <c r="B197" s="168" t="s">
        <v>228</v>
      </c>
      <c r="C197" s="169"/>
      <c r="D197" s="11" t="s">
        <v>316</v>
      </c>
      <c r="E197" s="166"/>
      <c r="F197" s="139"/>
      <c r="G197" s="139"/>
      <c r="H197" s="139"/>
      <c r="I197" s="139"/>
      <c r="J197" s="140"/>
      <c r="K197" s="140"/>
      <c r="L197" s="87"/>
      <c r="M197" s="23" t="s">
        <v>39</v>
      </c>
      <c r="N197" s="23" t="s">
        <v>39</v>
      </c>
      <c r="O197" s="23" t="s">
        <v>39</v>
      </c>
      <c r="P197" s="23" t="s">
        <v>39</v>
      </c>
      <c r="Q197" s="139"/>
      <c r="R197" s="139"/>
      <c r="S197" s="139"/>
      <c r="T197" s="140"/>
      <c r="U197" s="140"/>
      <c r="V197" s="139"/>
      <c r="W197" s="139"/>
      <c r="X197" s="139"/>
      <c r="Y197" s="139"/>
      <c r="Z197" s="139"/>
      <c r="AA197" s="139"/>
      <c r="AB197" s="139"/>
      <c r="AC197" s="139"/>
      <c r="AD197" s="162"/>
    </row>
    <row r="198" spans="1:30" ht="30">
      <c r="A198" s="32"/>
      <c r="B198" s="163" t="s">
        <v>942</v>
      </c>
      <c r="C198" s="163"/>
      <c r="D198" s="164" t="s">
        <v>319</v>
      </c>
      <c r="E198" s="115" t="s">
        <v>35</v>
      </c>
      <c r="F198" s="115" t="s">
        <v>36</v>
      </c>
      <c r="G198" s="115" t="s">
        <v>37</v>
      </c>
      <c r="H198" s="115" t="s">
        <v>35</v>
      </c>
      <c r="I198" s="115" t="s">
        <v>35</v>
      </c>
      <c r="J198" s="32"/>
      <c r="K198" s="32" t="s">
        <v>38</v>
      </c>
      <c r="L198" s="32"/>
      <c r="M198" s="32"/>
      <c r="N198" s="32" t="s">
        <v>40</v>
      </c>
      <c r="O198" s="32" t="s">
        <v>40</v>
      </c>
      <c r="P198" s="32" t="s">
        <v>40</v>
      </c>
      <c r="Q198" s="32" t="s">
        <v>40</v>
      </c>
      <c r="R198" s="32"/>
      <c r="S198" s="49"/>
      <c r="T198" s="58"/>
      <c r="U198" s="165"/>
      <c r="V198" s="58"/>
      <c r="W198" s="58"/>
      <c r="X198" s="58"/>
      <c r="Y198" s="58"/>
      <c r="Z198" s="58"/>
      <c r="AA198" s="58"/>
      <c r="AB198" s="32"/>
      <c r="AC198" s="32"/>
      <c r="AD198" s="32"/>
    </row>
    <row r="199" spans="1:30">
      <c r="A199" s="23" t="s">
        <v>124</v>
      </c>
      <c r="B199" s="68">
        <v>5</v>
      </c>
      <c r="C199" s="66"/>
      <c r="D199" s="23" t="s">
        <v>320</v>
      </c>
      <c r="E199" s="101" t="s">
        <v>37</v>
      </c>
      <c r="F199" s="26" t="s">
        <v>36</v>
      </c>
      <c r="G199" s="26" t="s">
        <v>37</v>
      </c>
      <c r="H199" s="26" t="s">
        <v>52</v>
      </c>
      <c r="I199" s="26" t="s">
        <v>37</v>
      </c>
      <c r="J199" s="23"/>
      <c r="K199" s="23"/>
      <c r="L199" s="23"/>
      <c r="M199" s="23" t="s">
        <v>39</v>
      </c>
      <c r="N199" s="23" t="s">
        <v>39</v>
      </c>
      <c r="O199" s="23" t="s">
        <v>39</v>
      </c>
      <c r="P199" s="23" t="s">
        <v>39</v>
      </c>
      <c r="Q199" s="23" t="s">
        <v>53</v>
      </c>
      <c r="R199" s="23"/>
      <c r="S199" s="38"/>
      <c r="T199" s="4"/>
      <c r="U199" s="67"/>
      <c r="V199" s="4"/>
      <c r="W199" s="4" t="s">
        <v>133</v>
      </c>
      <c r="X199" s="4" t="s">
        <v>133</v>
      </c>
      <c r="Y199" s="4"/>
      <c r="Z199" s="4"/>
      <c r="AA199" s="4"/>
      <c r="AB199" s="23"/>
      <c r="AC199" s="23"/>
    </row>
    <row r="200" spans="1:30">
      <c r="A200" s="23" t="s">
        <v>32</v>
      </c>
      <c r="B200" s="23">
        <v>10</v>
      </c>
      <c r="C200" s="23" t="s">
        <v>618</v>
      </c>
      <c r="D200" s="23" t="s">
        <v>943</v>
      </c>
      <c r="E200" s="26" t="s">
        <v>35</v>
      </c>
      <c r="F200" s="26" t="s">
        <v>36</v>
      </c>
      <c r="G200" s="26" t="s">
        <v>37</v>
      </c>
      <c r="H200" s="26" t="s">
        <v>35</v>
      </c>
      <c r="I200" s="26" t="s">
        <v>35</v>
      </c>
      <c r="J200" s="23"/>
      <c r="K200" s="23" t="s">
        <v>38</v>
      </c>
      <c r="L200" s="23"/>
      <c r="M200" s="23" t="s">
        <v>39</v>
      </c>
      <c r="N200" s="23" t="s">
        <v>39</v>
      </c>
      <c r="O200" s="23" t="s">
        <v>39</v>
      </c>
      <c r="P200" s="23" t="s">
        <v>39</v>
      </c>
      <c r="Q200" s="23"/>
      <c r="R200" s="23"/>
      <c r="S200" s="23"/>
      <c r="T200" s="4" t="s">
        <v>133</v>
      </c>
      <c r="U200" s="4"/>
      <c r="V200" s="4"/>
      <c r="W200" s="4"/>
      <c r="X200" s="4"/>
      <c r="Y200" s="4"/>
      <c r="Z200" s="4"/>
      <c r="AA200" s="4" t="s">
        <v>133</v>
      </c>
      <c r="AB200" s="23"/>
      <c r="AC200" s="23"/>
      <c r="AD200" s="23"/>
    </row>
    <row r="201" spans="1:30">
      <c r="A201" s="23" t="s">
        <v>57</v>
      </c>
      <c r="B201" s="68">
        <v>12</v>
      </c>
      <c r="C201" s="66"/>
      <c r="D201" s="23" t="s">
        <v>892</v>
      </c>
      <c r="E201" s="114" t="s">
        <v>45</v>
      </c>
      <c r="F201" s="115" t="s">
        <v>36</v>
      </c>
      <c r="G201" s="115" t="s">
        <v>35</v>
      </c>
      <c r="H201" s="115" t="s">
        <v>35</v>
      </c>
      <c r="I201" s="115" t="s">
        <v>35</v>
      </c>
      <c r="J201" s="23" t="s">
        <v>944</v>
      </c>
      <c r="K201" s="23"/>
      <c r="L201" s="23"/>
      <c r="M201" s="23"/>
      <c r="N201" s="23"/>
      <c r="O201" s="23"/>
      <c r="P201" s="23"/>
      <c r="Q201" s="23"/>
      <c r="R201" s="23" t="s">
        <v>39</v>
      </c>
      <c r="S201" s="38"/>
      <c r="T201" s="58"/>
      <c r="U201" s="67"/>
      <c r="V201" s="4"/>
      <c r="W201" s="4"/>
      <c r="X201" s="4"/>
      <c r="Y201" s="4"/>
      <c r="Z201" s="4"/>
      <c r="AA201" s="4"/>
      <c r="AB201" s="23"/>
      <c r="AC201" s="23"/>
    </row>
    <row r="202" spans="1:30">
      <c r="A202" s="23" t="s">
        <v>60</v>
      </c>
      <c r="B202" s="23">
        <v>16</v>
      </c>
      <c r="C202" s="23"/>
      <c r="D202" s="23" t="s">
        <v>945</v>
      </c>
      <c r="E202" s="101" t="s">
        <v>52</v>
      </c>
      <c r="F202" s="26" t="s">
        <v>36</v>
      </c>
      <c r="G202" s="26" t="s">
        <v>35</v>
      </c>
      <c r="H202" s="26" t="s">
        <v>35</v>
      </c>
      <c r="I202" s="26" t="s">
        <v>35</v>
      </c>
      <c r="J202" s="23" t="s">
        <v>946</v>
      </c>
      <c r="K202" s="23"/>
      <c r="L202" s="23"/>
      <c r="M202" s="23"/>
      <c r="N202" s="23" t="s">
        <v>39</v>
      </c>
      <c r="O202" s="23"/>
      <c r="P202" s="23"/>
      <c r="Q202" s="23" t="s">
        <v>39</v>
      </c>
      <c r="R202" s="23"/>
      <c r="S202" s="23"/>
      <c r="T202" s="4" t="s">
        <v>133</v>
      </c>
      <c r="U202" s="4" t="s">
        <v>39</v>
      </c>
      <c r="V202" s="4"/>
      <c r="W202" s="4"/>
      <c r="X202" s="4"/>
      <c r="Y202" s="4"/>
      <c r="Z202" s="4"/>
      <c r="AA202" s="4"/>
      <c r="AB202" s="23"/>
      <c r="AC202" s="23"/>
      <c r="AD202" s="23"/>
    </row>
    <row r="203" spans="1:30">
      <c r="A203" s="23"/>
      <c r="B203" s="23" t="s">
        <v>947</v>
      </c>
      <c r="C203" s="23"/>
      <c r="D203" s="23" t="s">
        <v>338</v>
      </c>
      <c r="E203" s="23" t="s">
        <v>45</v>
      </c>
      <c r="F203" s="23" t="s">
        <v>36</v>
      </c>
      <c r="G203" s="23" t="s">
        <v>37</v>
      </c>
      <c r="H203" s="23" t="s">
        <v>37</v>
      </c>
      <c r="I203" s="23" t="s">
        <v>37</v>
      </c>
      <c r="J203" s="23" t="s">
        <v>948</v>
      </c>
      <c r="K203" s="23"/>
      <c r="L203" s="23"/>
      <c r="M203" s="23" t="s">
        <v>39</v>
      </c>
      <c r="N203" s="23" t="s">
        <v>39</v>
      </c>
      <c r="O203" s="23" t="s">
        <v>39</v>
      </c>
      <c r="P203" s="23" t="s">
        <v>39</v>
      </c>
      <c r="Q203" s="23" t="s">
        <v>40</v>
      </c>
      <c r="R203" s="23"/>
      <c r="S203" s="23"/>
      <c r="T203" s="4"/>
      <c r="U203" s="4" t="s">
        <v>53</v>
      </c>
      <c r="V203" s="4"/>
      <c r="W203" s="4"/>
      <c r="X203" s="4"/>
      <c r="Y203" s="4"/>
      <c r="Z203" s="4"/>
      <c r="AA203" s="4"/>
      <c r="AB203" s="23"/>
      <c r="AC203" s="23"/>
      <c r="AD203" s="23"/>
    </row>
    <row r="204" spans="1:30">
      <c r="A204" s="23" t="s">
        <v>949</v>
      </c>
      <c r="B204" s="68">
        <v>17</v>
      </c>
      <c r="C204" s="66"/>
      <c r="D204" s="23" t="s">
        <v>329</v>
      </c>
      <c r="E204" s="101" t="s">
        <v>45</v>
      </c>
      <c r="F204" s="26" t="s">
        <v>36</v>
      </c>
      <c r="G204" s="26" t="s">
        <v>35</v>
      </c>
      <c r="H204" s="26" t="s">
        <v>37</v>
      </c>
      <c r="I204" s="26" t="s">
        <v>35</v>
      </c>
      <c r="J204" s="23"/>
      <c r="K204" s="23"/>
      <c r="L204" s="23"/>
      <c r="M204" s="23"/>
      <c r="N204" s="23"/>
      <c r="O204" s="23"/>
      <c r="P204" s="23"/>
      <c r="Q204" s="23"/>
      <c r="R204" s="23"/>
      <c r="S204" s="38"/>
      <c r="T204" s="4" t="s">
        <v>133</v>
      </c>
      <c r="U204" s="67"/>
      <c r="V204" s="4"/>
      <c r="W204" s="4"/>
      <c r="X204" s="4"/>
      <c r="Y204" s="4"/>
      <c r="Z204" s="4"/>
      <c r="AA204" s="4"/>
      <c r="AB204" s="23"/>
      <c r="AC204" s="23"/>
    </row>
    <row r="205" spans="1:30">
      <c r="A205" s="23" t="s">
        <v>57</v>
      </c>
      <c r="B205" s="23">
        <v>19</v>
      </c>
      <c r="C205" s="23" t="s">
        <v>125</v>
      </c>
      <c r="D205" s="23" t="s">
        <v>330</v>
      </c>
      <c r="E205" s="101" t="s">
        <v>45</v>
      </c>
      <c r="F205" s="26" t="s">
        <v>36</v>
      </c>
      <c r="G205" s="26" t="s">
        <v>37</v>
      </c>
      <c r="H205" s="26" t="s">
        <v>52</v>
      </c>
      <c r="I205" s="26" t="s">
        <v>35</v>
      </c>
      <c r="J205" s="23"/>
      <c r="K205" s="23"/>
      <c r="L205" s="23"/>
      <c r="M205" s="23" t="s">
        <v>39</v>
      </c>
      <c r="N205" s="23" t="s">
        <v>39</v>
      </c>
      <c r="O205" s="23" t="s">
        <v>950</v>
      </c>
      <c r="P205" s="23" t="s">
        <v>39</v>
      </c>
      <c r="Q205" s="23" t="s">
        <v>53</v>
      </c>
      <c r="R205" s="23"/>
      <c r="S205" s="23"/>
      <c r="T205" s="4"/>
      <c r="U205" s="4"/>
      <c r="V205" s="4"/>
      <c r="W205" s="4"/>
      <c r="X205" s="4"/>
      <c r="Y205" s="4"/>
      <c r="Z205" s="4"/>
      <c r="AA205" s="4"/>
      <c r="AB205" s="23"/>
      <c r="AC205" s="23"/>
      <c r="AD205" s="23"/>
    </row>
    <row r="206" spans="1:30">
      <c r="A206" s="23" t="s">
        <v>57</v>
      </c>
      <c r="B206" s="23">
        <v>19</v>
      </c>
      <c r="C206" s="23"/>
      <c r="D206" s="23" t="s">
        <v>951</v>
      </c>
      <c r="E206" s="101" t="s">
        <v>45</v>
      </c>
      <c r="F206" s="26" t="s">
        <v>36</v>
      </c>
      <c r="G206" s="26" t="s">
        <v>35</v>
      </c>
      <c r="H206" s="26" t="s">
        <v>52</v>
      </c>
      <c r="I206" s="26" t="s">
        <v>35</v>
      </c>
      <c r="J206" s="23"/>
      <c r="K206" s="23"/>
      <c r="L206" s="23"/>
      <c r="M206" s="23"/>
      <c r="N206" s="23" t="s">
        <v>39</v>
      </c>
      <c r="O206" s="23"/>
      <c r="P206" s="23"/>
      <c r="Q206" s="23" t="s">
        <v>39</v>
      </c>
      <c r="R206" s="23"/>
      <c r="S206" s="23" t="s">
        <v>39</v>
      </c>
      <c r="T206" s="4" t="s">
        <v>133</v>
      </c>
      <c r="U206" s="4"/>
      <c r="V206" s="4"/>
      <c r="W206" s="4"/>
      <c r="X206" s="4"/>
      <c r="Y206" s="4"/>
      <c r="Z206" s="4"/>
      <c r="AA206" s="4"/>
      <c r="AB206" s="23"/>
      <c r="AC206" s="23"/>
      <c r="AD206" s="23"/>
    </row>
    <row r="207" spans="1:30">
      <c r="A207" s="23" t="s">
        <v>48</v>
      </c>
      <c r="B207" s="23">
        <v>20</v>
      </c>
      <c r="C207" s="66"/>
      <c r="D207" s="23" t="s">
        <v>952</v>
      </c>
      <c r="E207" s="101" t="s">
        <v>45</v>
      </c>
      <c r="F207" s="26" t="s">
        <v>36</v>
      </c>
      <c r="G207" s="26" t="s">
        <v>35</v>
      </c>
      <c r="H207" s="26" t="s">
        <v>35</v>
      </c>
      <c r="I207" s="26" t="s">
        <v>35</v>
      </c>
      <c r="J207" s="23"/>
      <c r="K207" s="23"/>
      <c r="L207" s="23"/>
      <c r="M207" s="23"/>
      <c r="N207" s="23" t="s">
        <v>39</v>
      </c>
      <c r="O207" s="23" t="s">
        <v>39</v>
      </c>
      <c r="P207" s="23" t="s">
        <v>39</v>
      </c>
      <c r="Q207" s="23" t="s">
        <v>39</v>
      </c>
      <c r="R207" s="23"/>
      <c r="S207" s="23" t="s">
        <v>39</v>
      </c>
      <c r="T207" s="58" t="s">
        <v>133</v>
      </c>
      <c r="U207" s="67"/>
      <c r="V207" s="4"/>
      <c r="W207" s="4"/>
      <c r="X207" s="4"/>
      <c r="Y207" s="4"/>
      <c r="Z207" s="4"/>
      <c r="AA207" s="4"/>
      <c r="AB207" s="23"/>
      <c r="AC207" s="23"/>
    </row>
    <row r="208" spans="1:30">
      <c r="A208" s="23" t="s">
        <v>48</v>
      </c>
      <c r="B208" s="23">
        <v>20</v>
      </c>
      <c r="C208" s="23"/>
      <c r="D208" s="23" t="s">
        <v>953</v>
      </c>
      <c r="E208" s="23" t="s">
        <v>36</v>
      </c>
      <c r="F208" s="23" t="s">
        <v>36</v>
      </c>
      <c r="G208" s="23" t="s">
        <v>37</v>
      </c>
      <c r="H208" s="23" t="s">
        <v>37</v>
      </c>
      <c r="I208" s="23" t="s">
        <v>37</v>
      </c>
      <c r="J208" s="23"/>
      <c r="K208" s="23" t="s">
        <v>38</v>
      </c>
      <c r="L208" s="23"/>
      <c r="M208" s="23" t="s">
        <v>40</v>
      </c>
      <c r="N208" s="23" t="s">
        <v>39</v>
      </c>
      <c r="O208" s="23" t="s">
        <v>39</v>
      </c>
      <c r="P208" s="23" t="s">
        <v>39</v>
      </c>
      <c r="Q208" s="23" t="s">
        <v>39</v>
      </c>
      <c r="R208" s="23"/>
      <c r="S208" s="23"/>
      <c r="T208" s="4"/>
      <c r="U208" s="4"/>
      <c r="V208" s="4"/>
      <c r="W208" s="4" t="s">
        <v>133</v>
      </c>
      <c r="X208" s="4"/>
      <c r="Y208" s="4"/>
      <c r="Z208" s="4" t="s">
        <v>133</v>
      </c>
      <c r="AA208" s="4" t="s">
        <v>133</v>
      </c>
      <c r="AB208" s="23"/>
      <c r="AC208" s="23"/>
      <c r="AD208" s="23"/>
    </row>
    <row r="209" spans="1:30">
      <c r="A209" s="23" t="s">
        <v>43</v>
      </c>
      <c r="B209" s="23">
        <v>21</v>
      </c>
      <c r="C209" s="23"/>
      <c r="D209" s="23" t="s">
        <v>954</v>
      </c>
      <c r="E209" s="101" t="s">
        <v>37</v>
      </c>
      <c r="F209" s="26" t="s">
        <v>36</v>
      </c>
      <c r="G209" s="26" t="s">
        <v>35</v>
      </c>
      <c r="H209" s="26" t="s">
        <v>52</v>
      </c>
      <c r="I209" s="26" t="s">
        <v>35</v>
      </c>
      <c r="J209" s="23"/>
      <c r="K209" s="23"/>
      <c r="L209" s="23"/>
      <c r="M209" s="23"/>
      <c r="N209" s="23" t="s">
        <v>39</v>
      </c>
      <c r="O209" s="23" t="s">
        <v>39</v>
      </c>
      <c r="P209" s="23" t="s">
        <v>39</v>
      </c>
      <c r="Q209" s="23" t="s">
        <v>40</v>
      </c>
      <c r="R209" s="23"/>
      <c r="S209" s="23" t="s">
        <v>39</v>
      </c>
      <c r="T209" s="4" t="s">
        <v>133</v>
      </c>
      <c r="U209" s="4"/>
      <c r="V209" s="4"/>
      <c r="W209" s="4"/>
      <c r="X209" s="4"/>
      <c r="Y209" s="4"/>
      <c r="Z209" s="4"/>
      <c r="AA209" s="4"/>
      <c r="AB209" s="23"/>
      <c r="AC209" s="23"/>
      <c r="AD209" s="23"/>
    </row>
    <row r="210" spans="1:30">
      <c r="A210" s="23" t="s">
        <v>60</v>
      </c>
      <c r="B210" s="23">
        <v>23</v>
      </c>
      <c r="C210" s="23"/>
      <c r="D210" s="23" t="s">
        <v>884</v>
      </c>
      <c r="E210" s="101" t="s">
        <v>45</v>
      </c>
      <c r="F210" s="26" t="s">
        <v>36</v>
      </c>
      <c r="G210" s="26" t="s">
        <v>35</v>
      </c>
      <c r="H210" s="26" t="s">
        <v>35</v>
      </c>
      <c r="I210" s="26" t="s">
        <v>35</v>
      </c>
      <c r="J210" s="23" t="s">
        <v>955</v>
      </c>
      <c r="K210" s="23"/>
      <c r="L210" s="23"/>
      <c r="M210" s="23"/>
      <c r="N210" s="23"/>
      <c r="O210" s="23"/>
      <c r="P210" s="23"/>
      <c r="Q210" s="23"/>
      <c r="R210" s="23" t="s">
        <v>39</v>
      </c>
      <c r="S210" s="23"/>
      <c r="T210" s="4"/>
      <c r="U210" s="4"/>
      <c r="V210" s="4"/>
      <c r="W210" s="4"/>
      <c r="X210" s="4"/>
      <c r="Y210" s="4"/>
      <c r="Z210" s="4"/>
      <c r="AA210" s="4"/>
      <c r="AB210" s="23"/>
      <c r="AC210" s="23"/>
      <c r="AD210" s="23"/>
    </row>
    <row r="211" spans="1:30">
      <c r="A211" s="23" t="s">
        <v>32</v>
      </c>
      <c r="B211" s="23">
        <v>24</v>
      </c>
      <c r="C211" s="23"/>
      <c r="D211" s="23" t="s">
        <v>339</v>
      </c>
      <c r="E211" s="23"/>
      <c r="F211" s="23"/>
      <c r="G211" s="23"/>
      <c r="H211" s="23"/>
      <c r="I211" s="23"/>
      <c r="J211" s="23"/>
      <c r="K211" s="23"/>
      <c r="L211" s="23"/>
      <c r="M211" s="23"/>
      <c r="N211" s="23" t="s">
        <v>39</v>
      </c>
      <c r="O211" s="23" t="s">
        <v>39</v>
      </c>
      <c r="P211" s="23" t="s">
        <v>39</v>
      </c>
      <c r="Q211" s="23"/>
      <c r="R211" s="23"/>
      <c r="S211" s="23"/>
      <c r="T211" s="4" t="s">
        <v>133</v>
      </c>
      <c r="U211" s="4"/>
      <c r="V211" s="4"/>
      <c r="W211" s="4" t="s">
        <v>133</v>
      </c>
      <c r="X211" s="4"/>
      <c r="Y211" s="4"/>
      <c r="Z211" s="4"/>
      <c r="AA211" s="4"/>
      <c r="AB211" s="23"/>
      <c r="AC211" s="23"/>
      <c r="AD211" s="23"/>
    </row>
    <row r="212" spans="1:30">
      <c r="A212" s="23" t="s">
        <v>57</v>
      </c>
      <c r="B212" s="23">
        <v>26</v>
      </c>
      <c r="C212" s="23"/>
      <c r="D212" s="23" t="s">
        <v>892</v>
      </c>
      <c r="E212" s="101" t="s">
        <v>45</v>
      </c>
      <c r="F212" s="26" t="s">
        <v>36</v>
      </c>
      <c r="G212" s="26" t="s">
        <v>35</v>
      </c>
      <c r="H212" s="26" t="s">
        <v>35</v>
      </c>
      <c r="I212" s="26" t="s">
        <v>35</v>
      </c>
      <c r="J212" s="23" t="s">
        <v>956</v>
      </c>
      <c r="K212" s="23"/>
      <c r="L212" s="23"/>
      <c r="M212" s="23"/>
      <c r="N212" s="23"/>
      <c r="O212" s="23"/>
      <c r="P212" s="23"/>
      <c r="Q212" s="23"/>
      <c r="R212" s="23" t="s">
        <v>39</v>
      </c>
      <c r="S212" s="23"/>
      <c r="T212" s="4"/>
      <c r="U212" s="4"/>
      <c r="V212" s="4"/>
      <c r="W212" s="4"/>
      <c r="X212" s="4"/>
      <c r="Y212" s="4"/>
      <c r="Z212" s="4"/>
      <c r="AA212" s="4"/>
      <c r="AB212" s="23"/>
      <c r="AC212" s="23"/>
      <c r="AD212" s="23"/>
    </row>
    <row r="213" spans="1:30" s="65" customFormat="1" ht="30">
      <c r="A213" s="11" t="s">
        <v>48</v>
      </c>
      <c r="B213" s="45">
        <v>27</v>
      </c>
      <c r="C213" s="45"/>
      <c r="D213" s="11" t="s">
        <v>886</v>
      </c>
      <c r="E213" s="101" t="s">
        <v>52</v>
      </c>
      <c r="F213" s="26" t="s">
        <v>36</v>
      </c>
      <c r="G213" s="26" t="s">
        <v>35</v>
      </c>
      <c r="H213" s="26" t="s">
        <v>35</v>
      </c>
      <c r="I213" s="26" t="s">
        <v>35</v>
      </c>
      <c r="J213" s="128" t="s">
        <v>957</v>
      </c>
      <c r="K213" s="128"/>
      <c r="L213" s="128"/>
      <c r="M213" s="128"/>
      <c r="N213" s="45"/>
      <c r="O213" s="45"/>
      <c r="P213" s="45"/>
      <c r="Q213" s="45"/>
      <c r="R213" s="23" t="s">
        <v>39</v>
      </c>
      <c r="S213" s="45"/>
      <c r="T213" s="98" t="s">
        <v>40</v>
      </c>
      <c r="U213" s="95"/>
      <c r="V213" s="11"/>
      <c r="W213" s="11"/>
      <c r="X213" s="11"/>
      <c r="Y213" s="11"/>
      <c r="Z213" s="11"/>
      <c r="AA213" s="11"/>
      <c r="AB213" s="45"/>
      <c r="AC213" s="45"/>
      <c r="AD213" s="137"/>
    </row>
    <row r="214" spans="1:30" s="65" customFormat="1">
      <c r="A214" s="11" t="s">
        <v>100</v>
      </c>
      <c r="B214" s="45">
        <v>28</v>
      </c>
      <c r="C214" s="45"/>
      <c r="D214" s="11" t="s">
        <v>958</v>
      </c>
      <c r="E214" s="101" t="s">
        <v>35</v>
      </c>
      <c r="F214" s="26" t="s">
        <v>36</v>
      </c>
      <c r="G214" s="26" t="s">
        <v>35</v>
      </c>
      <c r="H214" s="26" t="s">
        <v>35</v>
      </c>
      <c r="I214" s="26" t="s">
        <v>35</v>
      </c>
      <c r="J214" s="128"/>
      <c r="K214" s="128"/>
      <c r="L214" s="128"/>
      <c r="M214" s="128"/>
      <c r="N214" s="45"/>
      <c r="O214" s="45"/>
      <c r="P214" s="45"/>
      <c r="Q214" s="45"/>
      <c r="R214" s="23"/>
      <c r="S214" s="45" t="s">
        <v>39</v>
      </c>
      <c r="T214" s="98"/>
      <c r="U214" s="95"/>
      <c r="V214" s="11"/>
      <c r="W214" s="11"/>
      <c r="X214" s="11"/>
      <c r="Y214" s="11"/>
      <c r="Z214" s="11"/>
      <c r="AA214" s="11"/>
      <c r="AB214" s="45"/>
      <c r="AC214" s="45"/>
      <c r="AD214" s="137"/>
    </row>
    <row r="215" spans="1:30">
      <c r="A215" s="23" t="s">
        <v>32</v>
      </c>
      <c r="B215" s="23">
        <v>31</v>
      </c>
      <c r="C215" s="23"/>
      <c r="D215" s="23" t="s">
        <v>341</v>
      </c>
      <c r="E215" s="26" t="s">
        <v>35</v>
      </c>
      <c r="F215" s="26" t="s">
        <v>36</v>
      </c>
      <c r="G215" s="26" t="s">
        <v>37</v>
      </c>
      <c r="H215" s="26" t="s">
        <v>35</v>
      </c>
      <c r="I215" s="26" t="s">
        <v>35</v>
      </c>
      <c r="J215" s="23"/>
      <c r="K215" s="23" t="s">
        <v>38</v>
      </c>
      <c r="L215" s="23"/>
      <c r="M215" s="23" t="s">
        <v>39</v>
      </c>
      <c r="N215" s="23" t="s">
        <v>39</v>
      </c>
      <c r="O215" s="23" t="s">
        <v>39</v>
      </c>
      <c r="P215" s="23" t="s">
        <v>39</v>
      </c>
      <c r="Q215" s="23"/>
      <c r="R215" s="23"/>
      <c r="S215" s="23"/>
      <c r="T215" s="4" t="s">
        <v>133</v>
      </c>
      <c r="U215" s="4"/>
      <c r="V215" s="4"/>
      <c r="W215" s="4"/>
      <c r="X215" s="4"/>
      <c r="Y215" s="4"/>
      <c r="Z215" s="4"/>
      <c r="AA215" s="4"/>
      <c r="AB215" s="23"/>
      <c r="AC215" s="23"/>
      <c r="AD215" s="23"/>
    </row>
    <row r="216" spans="1:30">
      <c r="A216" s="1253" t="s">
        <v>342</v>
      </c>
      <c r="B216" s="1254"/>
      <c r="C216" s="1254"/>
      <c r="D216" s="1254"/>
      <c r="E216" s="1254"/>
      <c r="F216" s="1254"/>
      <c r="G216" s="1254"/>
      <c r="H216" s="1254"/>
      <c r="I216" s="1254"/>
      <c r="J216" s="1254"/>
      <c r="K216" s="1254"/>
      <c r="L216" s="1254"/>
      <c r="M216" s="1254"/>
      <c r="N216" s="1254"/>
      <c r="O216" s="1254"/>
      <c r="P216" s="1254"/>
      <c r="Q216" s="1254"/>
      <c r="R216" s="1254"/>
      <c r="S216" s="1254"/>
      <c r="T216" s="1254"/>
      <c r="U216" s="1254"/>
      <c r="V216" s="1254"/>
      <c r="W216" s="1254"/>
      <c r="X216" s="1254"/>
      <c r="Y216" s="1254"/>
      <c r="Z216" s="1254"/>
      <c r="AA216" s="1254"/>
      <c r="AB216" s="1254"/>
      <c r="AC216" s="1254"/>
      <c r="AD216" s="1255"/>
    </row>
    <row r="217" spans="1:30" ht="28.5" customHeight="1">
      <c r="A217" s="1256" t="s">
        <v>8</v>
      </c>
      <c r="B217" s="1258" t="s">
        <v>9</v>
      </c>
      <c r="C217" s="144"/>
      <c r="D217" s="1260" t="s">
        <v>11</v>
      </c>
      <c r="E217" s="1267" t="s">
        <v>802</v>
      </c>
      <c r="F217" s="1267"/>
      <c r="G217" s="1267"/>
      <c r="H217" s="1267"/>
      <c r="I217" s="1267"/>
      <c r="J217" s="1267"/>
      <c r="K217" s="91"/>
      <c r="L217" s="1262" t="s">
        <v>13</v>
      </c>
      <c r="M217" s="576"/>
      <c r="N217" s="1264" t="s">
        <v>5</v>
      </c>
      <c r="O217" s="1264"/>
      <c r="P217" s="1264"/>
      <c r="Q217" s="1264"/>
      <c r="R217" s="1264"/>
      <c r="S217" s="1264" t="s">
        <v>6</v>
      </c>
      <c r="T217" s="1264"/>
      <c r="U217" s="1264"/>
      <c r="V217" s="1264"/>
      <c r="W217" s="1264"/>
      <c r="X217" s="1264"/>
      <c r="Y217" s="1264"/>
      <c r="Z217" s="1264"/>
      <c r="AA217" s="1264"/>
      <c r="AB217" s="1264"/>
      <c r="AC217" s="577"/>
      <c r="AD217" s="1265" t="s">
        <v>7</v>
      </c>
    </row>
    <row r="218" spans="1:30" ht="29.1" customHeight="1">
      <c r="A218" s="1257"/>
      <c r="B218" s="1259"/>
      <c r="C218" s="145" t="s">
        <v>360</v>
      </c>
      <c r="D218" s="1261"/>
      <c r="E218" s="574" t="s">
        <v>27</v>
      </c>
      <c r="F218" s="574" t="s">
        <v>28</v>
      </c>
      <c r="G218" s="574" t="s">
        <v>29</v>
      </c>
      <c r="H218" s="574" t="s">
        <v>30</v>
      </c>
      <c r="I218" s="574" t="s">
        <v>31</v>
      </c>
      <c r="J218" s="586" t="s">
        <v>19</v>
      </c>
      <c r="K218" s="91" t="s">
        <v>12</v>
      </c>
      <c r="L218" s="1263"/>
      <c r="M218" s="584" t="s">
        <v>803</v>
      </c>
      <c r="N218" s="78" t="s">
        <v>15</v>
      </c>
      <c r="O218" s="78" t="s">
        <v>16</v>
      </c>
      <c r="P218" s="78" t="s">
        <v>17</v>
      </c>
      <c r="Q218" s="78" t="s">
        <v>18</v>
      </c>
      <c r="R218" s="78" t="s">
        <v>19</v>
      </c>
      <c r="S218" s="79" t="s">
        <v>20</v>
      </c>
      <c r="T218" s="80" t="s">
        <v>21</v>
      </c>
      <c r="U218" s="80" t="s">
        <v>22</v>
      </c>
      <c r="V218" s="578" t="s">
        <v>23</v>
      </c>
      <c r="W218" s="81" t="s">
        <v>233</v>
      </c>
      <c r="X218" s="81" t="s">
        <v>363</v>
      </c>
      <c r="Y218" s="81" t="s">
        <v>365</v>
      </c>
      <c r="Z218" s="81" t="s">
        <v>366</v>
      </c>
      <c r="AA218" s="82" t="s">
        <v>24</v>
      </c>
      <c r="AB218" s="82" t="s">
        <v>25</v>
      </c>
      <c r="AC218" s="578" t="s">
        <v>26</v>
      </c>
      <c r="AD218" s="1266"/>
    </row>
    <row r="220" spans="1:30">
      <c r="A220" s="23" t="s">
        <v>57</v>
      </c>
      <c r="B220" s="23">
        <v>2</v>
      </c>
      <c r="C220" s="23"/>
      <c r="D220" s="23" t="s">
        <v>343</v>
      </c>
      <c r="E220" s="101" t="s">
        <v>45</v>
      </c>
      <c r="F220" s="26" t="s">
        <v>36</v>
      </c>
      <c r="G220" s="26" t="s">
        <v>37</v>
      </c>
      <c r="H220" s="26" t="s">
        <v>35</v>
      </c>
      <c r="I220" s="26" t="s">
        <v>37</v>
      </c>
      <c r="J220" s="23"/>
      <c r="K220" s="23" t="s">
        <v>38</v>
      </c>
      <c r="L220" s="23"/>
      <c r="M220" s="23" t="s">
        <v>39</v>
      </c>
      <c r="N220" s="23" t="s">
        <v>39</v>
      </c>
      <c r="O220" s="23" t="s">
        <v>39</v>
      </c>
      <c r="P220" s="23" t="s">
        <v>39</v>
      </c>
      <c r="Q220" s="23"/>
      <c r="R220" s="23"/>
      <c r="S220" s="23"/>
      <c r="T220" s="4"/>
      <c r="U220" s="4"/>
      <c r="V220" s="4"/>
      <c r="W220" s="4"/>
      <c r="X220" s="4"/>
      <c r="Y220" s="4"/>
      <c r="Z220" s="4"/>
      <c r="AA220" s="4" t="s">
        <v>157</v>
      </c>
      <c r="AB220" s="23"/>
      <c r="AC220" s="23"/>
      <c r="AD220" s="23"/>
    </row>
    <row r="221" spans="1:30">
      <c r="A221" s="23" t="s">
        <v>100</v>
      </c>
      <c r="B221" s="23">
        <v>4</v>
      </c>
      <c r="C221" s="23"/>
      <c r="D221" s="23" t="s">
        <v>959</v>
      </c>
      <c r="E221" s="101" t="s">
        <v>45</v>
      </c>
      <c r="F221" s="26" t="s">
        <v>36</v>
      </c>
      <c r="G221" s="26" t="s">
        <v>35</v>
      </c>
      <c r="H221" s="26" t="s">
        <v>35</v>
      </c>
      <c r="I221" s="26" t="s">
        <v>35</v>
      </c>
      <c r="J221" s="23" t="s">
        <v>960</v>
      </c>
      <c r="K221" s="23"/>
      <c r="L221" s="23"/>
      <c r="M221" s="23"/>
      <c r="N221" s="23"/>
      <c r="O221" s="23"/>
      <c r="P221" s="23"/>
      <c r="Q221" s="23"/>
      <c r="R221" s="23"/>
      <c r="S221" s="23" t="s">
        <v>39</v>
      </c>
      <c r="T221" s="4"/>
      <c r="U221" s="4"/>
      <c r="V221" s="4"/>
      <c r="W221" s="4"/>
      <c r="X221" s="4"/>
      <c r="Y221" s="4"/>
      <c r="Z221" s="4"/>
      <c r="AA221" s="4"/>
      <c r="AB221" s="23"/>
      <c r="AC221" s="23"/>
      <c r="AD221" s="23"/>
    </row>
    <row r="222" spans="1:30">
      <c r="A222" s="23" t="s">
        <v>32</v>
      </c>
      <c r="B222" s="23">
        <v>7</v>
      </c>
      <c r="C222" s="23"/>
      <c r="D222" s="23" t="s">
        <v>961</v>
      </c>
      <c r="E222" s="101" t="s">
        <v>37</v>
      </c>
      <c r="F222" s="26" t="s">
        <v>36</v>
      </c>
      <c r="G222" s="26" t="s">
        <v>35</v>
      </c>
      <c r="H222" s="26" t="s">
        <v>52</v>
      </c>
      <c r="I222" s="26" t="s">
        <v>35</v>
      </c>
      <c r="J222" s="23"/>
      <c r="K222" s="23"/>
      <c r="L222" s="23"/>
      <c r="M222" s="23"/>
      <c r="N222" s="23" t="s">
        <v>53</v>
      </c>
      <c r="O222" s="23" t="s">
        <v>53</v>
      </c>
      <c r="P222" s="23" t="s">
        <v>53</v>
      </c>
      <c r="Q222" s="23" t="s">
        <v>53</v>
      </c>
      <c r="R222" s="23"/>
      <c r="S222" s="23" t="s">
        <v>39</v>
      </c>
      <c r="T222" s="23" t="s">
        <v>39</v>
      </c>
      <c r="U222" s="4"/>
      <c r="V222" s="4"/>
      <c r="W222" s="4"/>
      <c r="X222" s="4"/>
      <c r="Y222" s="4"/>
      <c r="Z222" s="4"/>
      <c r="AA222" s="4"/>
      <c r="AB222" s="23"/>
      <c r="AC222" s="23"/>
      <c r="AD222" s="23"/>
    </row>
    <row r="223" spans="1:30" s="34" customFormat="1" ht="30">
      <c r="A223" s="11" t="s">
        <v>57</v>
      </c>
      <c r="B223" s="45">
        <v>9</v>
      </c>
      <c r="C223" s="141"/>
      <c r="D223" s="11" t="s">
        <v>892</v>
      </c>
      <c r="E223" s="26" t="s">
        <v>45</v>
      </c>
      <c r="F223" s="26" t="s">
        <v>36</v>
      </c>
      <c r="G223" s="26" t="s">
        <v>35</v>
      </c>
      <c r="H223" s="26" t="s">
        <v>35</v>
      </c>
      <c r="I223" s="26" t="s">
        <v>35</v>
      </c>
      <c r="J223" s="117" t="s">
        <v>962</v>
      </c>
      <c r="K223" s="140"/>
      <c r="L223" s="140"/>
      <c r="M223" s="140"/>
      <c r="N223" s="139"/>
      <c r="O223" s="139"/>
      <c r="P223" s="139"/>
      <c r="Q223" s="139"/>
      <c r="R223" s="23" t="s">
        <v>39</v>
      </c>
      <c r="S223" s="139"/>
      <c r="T223" s="140"/>
      <c r="U223" s="140"/>
      <c r="V223" s="139"/>
      <c r="W223" s="139"/>
      <c r="X223" s="139"/>
      <c r="Y223" s="139"/>
      <c r="Z223" s="139"/>
      <c r="AA223" s="139"/>
      <c r="AB223" s="139"/>
      <c r="AC223" s="139"/>
      <c r="AD223" s="142"/>
    </row>
    <row r="224" spans="1:30" s="34" customFormat="1">
      <c r="A224" s="11" t="s">
        <v>48</v>
      </c>
      <c r="B224" s="45">
        <v>10</v>
      </c>
      <c r="C224" s="141"/>
      <c r="D224" s="11" t="s">
        <v>886</v>
      </c>
      <c r="E224" s="101" t="s">
        <v>52</v>
      </c>
      <c r="F224" s="26" t="s">
        <v>36</v>
      </c>
      <c r="G224" s="26" t="s">
        <v>35</v>
      </c>
      <c r="H224" s="26" t="s">
        <v>35</v>
      </c>
      <c r="I224" s="26" t="s">
        <v>35</v>
      </c>
      <c r="J224" s="117" t="s">
        <v>963</v>
      </c>
      <c r="K224" s="140"/>
      <c r="L224" s="140"/>
      <c r="M224" s="140"/>
      <c r="N224" s="139"/>
      <c r="O224" s="139"/>
      <c r="P224" s="139"/>
      <c r="Q224" s="139"/>
      <c r="R224" s="23" t="s">
        <v>39</v>
      </c>
      <c r="S224" s="139"/>
      <c r="T224" s="140"/>
      <c r="U224" s="140"/>
      <c r="V224" s="139"/>
      <c r="W224" s="139"/>
      <c r="X224" s="139"/>
      <c r="Y224" s="139"/>
      <c r="Z224" s="139"/>
      <c r="AA224" s="139"/>
      <c r="AB224" s="139"/>
      <c r="AC224" s="139"/>
      <c r="AD224" s="142"/>
    </row>
    <row r="225" spans="1:30">
      <c r="A225" s="23" t="s">
        <v>60</v>
      </c>
      <c r="B225" s="23">
        <v>13</v>
      </c>
      <c r="C225" s="23"/>
      <c r="D225" s="23" t="s">
        <v>884</v>
      </c>
      <c r="E225" s="26" t="s">
        <v>45</v>
      </c>
      <c r="F225" s="26" t="s">
        <v>36</v>
      </c>
      <c r="G225" s="26" t="s">
        <v>35</v>
      </c>
      <c r="H225" s="26" t="s">
        <v>35</v>
      </c>
      <c r="I225" s="26" t="s">
        <v>35</v>
      </c>
      <c r="J225" s="23" t="s">
        <v>964</v>
      </c>
      <c r="K225" s="23"/>
      <c r="L225" s="23"/>
      <c r="M225" s="23"/>
      <c r="N225" s="23"/>
      <c r="O225" s="23"/>
      <c r="P225" s="23"/>
      <c r="Q225" s="23"/>
      <c r="R225" s="23" t="s">
        <v>39</v>
      </c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</row>
    <row r="226" spans="1:30">
      <c r="A226" s="23" t="s">
        <v>32</v>
      </c>
      <c r="B226" s="23">
        <v>14</v>
      </c>
      <c r="C226" s="23"/>
      <c r="D226" s="23" t="s">
        <v>349</v>
      </c>
      <c r="E226" s="26" t="s">
        <v>35</v>
      </c>
      <c r="F226" s="26" t="s">
        <v>36</v>
      </c>
      <c r="G226" s="26" t="s">
        <v>37</v>
      </c>
      <c r="H226" s="26" t="s">
        <v>35</v>
      </c>
      <c r="I226" s="26" t="s">
        <v>35</v>
      </c>
      <c r="J226" s="23"/>
      <c r="K226" s="23" t="s">
        <v>38</v>
      </c>
      <c r="L226" s="23"/>
      <c r="M226" s="23" t="s">
        <v>53</v>
      </c>
      <c r="N226" s="23" t="s">
        <v>53</v>
      </c>
      <c r="O226" s="23" t="s">
        <v>53</v>
      </c>
      <c r="P226" s="23" t="s">
        <v>53</v>
      </c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</row>
    <row r="227" spans="1:30">
      <c r="A227" s="23" t="s">
        <v>55</v>
      </c>
      <c r="B227" s="23">
        <v>15</v>
      </c>
      <c r="C227" s="23"/>
      <c r="D227" s="23" t="s">
        <v>965</v>
      </c>
      <c r="E227" s="26" t="s">
        <v>37</v>
      </c>
      <c r="F227" s="26" t="s">
        <v>36</v>
      </c>
      <c r="G227" s="26" t="s">
        <v>35</v>
      </c>
      <c r="H227" s="26" t="s">
        <v>35</v>
      </c>
      <c r="I227" s="26" t="s">
        <v>35</v>
      </c>
      <c r="J227" s="23"/>
      <c r="K227" s="23"/>
      <c r="L227" s="23"/>
      <c r="M227" s="23"/>
      <c r="N227" s="23"/>
      <c r="O227" s="23"/>
      <c r="P227" s="23"/>
      <c r="Q227" s="23"/>
      <c r="R227" s="23" t="s">
        <v>923</v>
      </c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</row>
    <row r="228" spans="1:30">
      <c r="A228" s="23" t="s">
        <v>91</v>
      </c>
      <c r="B228" s="23">
        <v>19</v>
      </c>
      <c r="C228" s="23"/>
      <c r="D228" s="23" t="s">
        <v>351</v>
      </c>
      <c r="E228" s="26" t="s">
        <v>35</v>
      </c>
      <c r="F228" s="26" t="s">
        <v>36</v>
      </c>
      <c r="G228" s="26" t="s">
        <v>37</v>
      </c>
      <c r="H228" s="26" t="s">
        <v>35</v>
      </c>
      <c r="I228" s="26" t="s">
        <v>35</v>
      </c>
      <c r="J228" s="23"/>
      <c r="K228" s="23" t="s">
        <v>38</v>
      </c>
      <c r="L228" s="23"/>
      <c r="M228" s="23" t="s">
        <v>53</v>
      </c>
      <c r="N228" s="23" t="s">
        <v>53</v>
      </c>
      <c r="O228" s="23" t="s">
        <v>53</v>
      </c>
      <c r="P228" s="23" t="s">
        <v>53</v>
      </c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</row>
    <row r="229" spans="1:30">
      <c r="A229" s="23" t="s">
        <v>60</v>
      </c>
      <c r="B229" s="23">
        <v>20</v>
      </c>
      <c r="C229" s="23" t="s">
        <v>40</v>
      </c>
      <c r="D229" s="23" t="s">
        <v>966</v>
      </c>
      <c r="E229" s="26" t="s">
        <v>52</v>
      </c>
      <c r="F229" s="26" t="s">
        <v>36</v>
      </c>
      <c r="G229" s="26" t="s">
        <v>35</v>
      </c>
      <c r="H229" s="26" t="s">
        <v>35</v>
      </c>
      <c r="I229" s="26" t="s">
        <v>35</v>
      </c>
      <c r="J229" s="23" t="s">
        <v>967</v>
      </c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 t="s">
        <v>53</v>
      </c>
      <c r="V229" s="23"/>
      <c r="W229" s="23"/>
      <c r="X229" s="23"/>
      <c r="Y229" s="23"/>
      <c r="Z229" s="23"/>
      <c r="AA229" s="23"/>
      <c r="AB229" s="23"/>
      <c r="AC229" s="23"/>
      <c r="AD229" s="23"/>
    </row>
    <row r="230" spans="1:30" ht="43.5">
      <c r="A230" s="23" t="s">
        <v>32</v>
      </c>
      <c r="B230" s="23">
        <v>21</v>
      </c>
      <c r="C230" s="23"/>
      <c r="D230" s="143" t="s">
        <v>968</v>
      </c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</row>
    <row r="231" spans="1:30">
      <c r="A231" s="11" t="s">
        <v>57</v>
      </c>
      <c r="B231" s="45">
        <v>23</v>
      </c>
      <c r="C231" s="141"/>
      <c r="D231" s="11" t="s">
        <v>892</v>
      </c>
      <c r="E231" s="26" t="s">
        <v>45</v>
      </c>
      <c r="F231" s="26" t="s">
        <v>36</v>
      </c>
      <c r="G231" s="26" t="s">
        <v>35</v>
      </c>
      <c r="H231" s="26" t="s">
        <v>35</v>
      </c>
      <c r="I231" s="26" t="s">
        <v>35</v>
      </c>
      <c r="J231" s="23" t="s">
        <v>969</v>
      </c>
      <c r="K231" s="23"/>
      <c r="L231" s="23"/>
      <c r="M231" s="23"/>
      <c r="N231" s="23"/>
      <c r="O231" s="23"/>
      <c r="P231" s="23"/>
      <c r="Q231" s="23"/>
      <c r="R231" s="23" t="s">
        <v>923</v>
      </c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</row>
    <row r="232" spans="1:30">
      <c r="A232" s="23" t="s">
        <v>57</v>
      </c>
      <c r="B232" s="23">
        <v>30</v>
      </c>
      <c r="C232" s="23"/>
      <c r="D232" s="23" t="s">
        <v>331</v>
      </c>
      <c r="E232" s="23" t="s">
        <v>36</v>
      </c>
      <c r="F232" s="23" t="s">
        <v>37</v>
      </c>
      <c r="G232" s="23" t="s">
        <v>37</v>
      </c>
      <c r="H232" s="23" t="s">
        <v>37</v>
      </c>
      <c r="I232" s="23" t="s">
        <v>37</v>
      </c>
      <c r="J232" s="23" t="s">
        <v>40</v>
      </c>
      <c r="K232" s="23"/>
      <c r="L232" s="23"/>
      <c r="M232" s="23"/>
      <c r="N232" s="23"/>
      <c r="O232" s="23"/>
      <c r="P232" s="23"/>
      <c r="Q232" s="23"/>
      <c r="R232" s="23"/>
      <c r="S232" s="23"/>
      <c r="T232" s="4"/>
      <c r="U232" s="4"/>
      <c r="V232" s="4"/>
      <c r="W232" s="4"/>
      <c r="X232" s="4"/>
      <c r="Y232" s="4"/>
      <c r="Z232" s="4"/>
      <c r="AA232" s="4"/>
      <c r="AB232" s="23"/>
      <c r="AC232" s="23"/>
      <c r="AD232" s="23"/>
    </row>
  </sheetData>
  <mergeCells count="112">
    <mergeCell ref="A1:AD1"/>
    <mergeCell ref="A2:A3"/>
    <mergeCell ref="B2:B3"/>
    <mergeCell ref="D2:D3"/>
    <mergeCell ref="J2:J3"/>
    <mergeCell ref="L2:L3"/>
    <mergeCell ref="N2:R2"/>
    <mergeCell ref="S2:AB2"/>
    <mergeCell ref="AD2:AD3"/>
    <mergeCell ref="A10:AD10"/>
    <mergeCell ref="A11:A12"/>
    <mergeCell ref="B11:B12"/>
    <mergeCell ref="D11:D12"/>
    <mergeCell ref="J11:J12"/>
    <mergeCell ref="L11:L12"/>
    <mergeCell ref="N11:R11"/>
    <mergeCell ref="S11:AB11"/>
    <mergeCell ref="AD11:AD12"/>
    <mergeCell ref="A24:AD24"/>
    <mergeCell ref="A25:A26"/>
    <mergeCell ref="B25:B26"/>
    <mergeCell ref="D25:D26"/>
    <mergeCell ref="J25:J26"/>
    <mergeCell ref="L25:L26"/>
    <mergeCell ref="N25:R25"/>
    <mergeCell ref="S25:AB25"/>
    <mergeCell ref="AD25:AD26"/>
    <mergeCell ref="A38:AD38"/>
    <mergeCell ref="A39:A40"/>
    <mergeCell ref="B39:B40"/>
    <mergeCell ref="D39:D40"/>
    <mergeCell ref="L39:L40"/>
    <mergeCell ref="N39:R39"/>
    <mergeCell ref="S39:AB39"/>
    <mergeCell ref="AD39:AD40"/>
    <mergeCell ref="E39:J39"/>
    <mergeCell ref="A61:AD61"/>
    <mergeCell ref="A62:A63"/>
    <mergeCell ref="B62:B63"/>
    <mergeCell ref="D62:D63"/>
    <mergeCell ref="L62:L63"/>
    <mergeCell ref="N62:R62"/>
    <mergeCell ref="S62:AB62"/>
    <mergeCell ref="AD62:AD63"/>
    <mergeCell ref="E62:J62"/>
    <mergeCell ref="A78:AD78"/>
    <mergeCell ref="A79:A80"/>
    <mergeCell ref="B79:B80"/>
    <mergeCell ref="D79:D80"/>
    <mergeCell ref="L79:L80"/>
    <mergeCell ref="N79:R79"/>
    <mergeCell ref="S79:AB79"/>
    <mergeCell ref="AD79:AD80"/>
    <mergeCell ref="E79:J79"/>
    <mergeCell ref="A97:AD97"/>
    <mergeCell ref="A98:A99"/>
    <mergeCell ref="B98:B99"/>
    <mergeCell ref="D98:D99"/>
    <mergeCell ref="L98:L99"/>
    <mergeCell ref="N98:R98"/>
    <mergeCell ref="S98:AB98"/>
    <mergeCell ref="AD98:AD99"/>
    <mergeCell ref="E98:J98"/>
    <mergeCell ref="A119:AD119"/>
    <mergeCell ref="A120:A121"/>
    <mergeCell ref="B120:B121"/>
    <mergeCell ref="D120:D121"/>
    <mergeCell ref="L120:L121"/>
    <mergeCell ref="N120:R120"/>
    <mergeCell ref="S120:AB120"/>
    <mergeCell ref="AD120:AD121"/>
    <mergeCell ref="E120:J120"/>
    <mergeCell ref="A149:AD149"/>
    <mergeCell ref="A151:A152"/>
    <mergeCell ref="B151:B152"/>
    <mergeCell ref="D151:D152"/>
    <mergeCell ref="L151:L152"/>
    <mergeCell ref="N151:R151"/>
    <mergeCell ref="S151:AB151"/>
    <mergeCell ref="AD151:AD152"/>
    <mergeCell ref="E151:J151"/>
    <mergeCell ref="K150:Y150"/>
    <mergeCell ref="A150:J150"/>
    <mergeCell ref="A167:AD167"/>
    <mergeCell ref="A169:A170"/>
    <mergeCell ref="B169:B170"/>
    <mergeCell ref="D169:D170"/>
    <mergeCell ref="L169:L170"/>
    <mergeCell ref="N169:R169"/>
    <mergeCell ref="S169:AB169"/>
    <mergeCell ref="AD169:AD170"/>
    <mergeCell ref="E169:J169"/>
    <mergeCell ref="A168:J168"/>
    <mergeCell ref="K168:Y168"/>
    <mergeCell ref="A194:AD194"/>
    <mergeCell ref="A195:A196"/>
    <mergeCell ref="B195:B196"/>
    <mergeCell ref="D195:D196"/>
    <mergeCell ref="L195:L196"/>
    <mergeCell ref="N195:R195"/>
    <mergeCell ref="S195:AB195"/>
    <mergeCell ref="AD195:AD196"/>
    <mergeCell ref="E195:J195"/>
    <mergeCell ref="A216:AD216"/>
    <mergeCell ref="A217:A218"/>
    <mergeCell ref="B217:B218"/>
    <mergeCell ref="D217:D218"/>
    <mergeCell ref="L217:L218"/>
    <mergeCell ref="N217:R217"/>
    <mergeCell ref="S217:AB217"/>
    <mergeCell ref="AD217:AD218"/>
    <mergeCell ref="E217:J217"/>
  </mergeCells>
  <pageMargins left="0.7" right="0.7" top="0.75" bottom="0.75" header="0.3" footer="0.3"/>
  <pageSetup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8"/>
  <sheetViews>
    <sheetView workbookViewId="0">
      <pane xSplit="24" ySplit="2" topLeftCell="Y3" activePane="bottomRight" state="frozen"/>
      <selection pane="bottomRight" activeCell="Y3" sqref="Y3"/>
      <selection pane="bottomLeft"/>
      <selection pane="topRight"/>
    </sheetView>
  </sheetViews>
  <sheetFormatPr defaultColWidth="10.7109375" defaultRowHeight="15"/>
  <cols>
    <col min="1" max="1" width="10.7109375" style="14"/>
    <col min="4" max="4" width="10.7109375" style="14"/>
    <col min="7" max="7" width="10.7109375" style="14"/>
    <col min="11" max="11" width="10.7109375" style="14"/>
    <col min="15" max="15" width="10.7109375" style="14"/>
    <col min="18" max="18" width="10.7109375" style="14"/>
    <col min="24" max="24" width="10.7109375" style="14"/>
  </cols>
  <sheetData>
    <row r="1" spans="1:25">
      <c r="A1" s="13"/>
      <c r="B1" s="1299" t="s">
        <v>970</v>
      </c>
      <c r="C1" s="1299"/>
      <c r="D1" s="1300"/>
      <c r="E1" s="1295" t="s">
        <v>971</v>
      </c>
      <c r="F1" s="1295"/>
      <c r="G1" s="1296"/>
      <c r="H1" s="1299" t="s">
        <v>972</v>
      </c>
      <c r="I1" s="1299"/>
      <c r="J1" s="1299"/>
      <c r="K1" s="1300"/>
      <c r="L1" s="1295" t="s">
        <v>973</v>
      </c>
      <c r="M1" s="1295"/>
      <c r="N1" s="1295"/>
      <c r="O1" s="1296"/>
      <c r="P1" s="1299" t="s">
        <v>557</v>
      </c>
      <c r="Q1" s="1299"/>
      <c r="R1" s="1300"/>
      <c r="S1" s="1295" t="s">
        <v>974</v>
      </c>
      <c r="T1" s="1295"/>
      <c r="U1" s="1295"/>
      <c r="V1" s="1295"/>
      <c r="W1" s="1295"/>
      <c r="X1" s="1296"/>
    </row>
    <row r="2" spans="1:25" s="16" customFormat="1" ht="60">
      <c r="A2" s="15"/>
      <c r="B2" s="16" t="s">
        <v>975</v>
      </c>
      <c r="C2" s="16" t="s">
        <v>976</v>
      </c>
      <c r="D2" s="17" t="s">
        <v>977</v>
      </c>
      <c r="E2" s="16" t="s">
        <v>978</v>
      </c>
      <c r="F2" s="16" t="s">
        <v>979</v>
      </c>
      <c r="G2" s="17" t="s">
        <v>980</v>
      </c>
      <c r="H2" s="16" t="s">
        <v>981</v>
      </c>
      <c r="I2" s="16" t="s">
        <v>982</v>
      </c>
      <c r="J2" s="16" t="s">
        <v>983</v>
      </c>
      <c r="K2" s="17" t="s">
        <v>984</v>
      </c>
      <c r="L2" s="16" t="s">
        <v>981</v>
      </c>
      <c r="M2" s="16" t="s">
        <v>982</v>
      </c>
      <c r="N2" s="16" t="s">
        <v>983</v>
      </c>
      <c r="O2" s="17" t="s">
        <v>985</v>
      </c>
      <c r="P2" s="16" t="s">
        <v>986</v>
      </c>
      <c r="Q2" s="16" t="s">
        <v>987</v>
      </c>
      <c r="R2" s="17" t="s">
        <v>988</v>
      </c>
      <c r="S2" s="16" t="s">
        <v>986</v>
      </c>
      <c r="T2" s="16" t="s">
        <v>989</v>
      </c>
      <c r="U2" s="16" t="s">
        <v>990</v>
      </c>
      <c r="V2" s="16" t="s">
        <v>991</v>
      </c>
      <c r="W2" s="16" t="s">
        <v>992</v>
      </c>
      <c r="X2" s="17" t="s">
        <v>993</v>
      </c>
    </row>
    <row r="3" spans="1:25">
      <c r="A3" s="13"/>
      <c r="B3" s="1297" t="s">
        <v>289</v>
      </c>
      <c r="C3" s="1297"/>
      <c r="D3" s="1297"/>
      <c r="E3" s="1297"/>
      <c r="F3" s="1297"/>
      <c r="G3" s="1297"/>
      <c r="H3" s="1297"/>
      <c r="I3" s="1297"/>
      <c r="J3" s="1297"/>
      <c r="K3" s="1297"/>
      <c r="L3" s="1297"/>
      <c r="M3" s="1297"/>
      <c r="N3" s="1297"/>
      <c r="O3" s="1297"/>
      <c r="P3" s="1297"/>
      <c r="Q3" s="1297"/>
      <c r="R3" s="1297"/>
      <c r="S3" s="1297"/>
      <c r="T3" s="1297"/>
      <c r="U3" s="1297"/>
      <c r="V3" s="1297"/>
      <c r="W3" s="1297"/>
      <c r="X3" s="1298"/>
      <c r="Y3" s="18"/>
    </row>
    <row r="4" spans="1:25">
      <c r="A4" s="14" t="s">
        <v>32</v>
      </c>
    </row>
    <row r="5" spans="1:25">
      <c r="A5" s="14" t="s">
        <v>55</v>
      </c>
    </row>
    <row r="6" spans="1:25">
      <c r="A6" s="14" t="s">
        <v>57</v>
      </c>
    </row>
    <row r="7" spans="1:25">
      <c r="A7" s="14" t="s">
        <v>806</v>
      </c>
    </row>
    <row r="8" spans="1:25">
      <c r="A8" s="14" t="s">
        <v>43</v>
      </c>
    </row>
  </sheetData>
  <mergeCells count="7">
    <mergeCell ref="S1:X1"/>
    <mergeCell ref="B3:X3"/>
    <mergeCell ref="B1:D1"/>
    <mergeCell ref="E1:G1"/>
    <mergeCell ref="H1:K1"/>
    <mergeCell ref="L1:O1"/>
    <mergeCell ref="P1:R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251"/>
  <sheetViews>
    <sheetView topLeftCell="A20" workbookViewId="0">
      <selection activeCell="A58" sqref="A58"/>
    </sheetView>
  </sheetViews>
  <sheetFormatPr defaultColWidth="8.85546875" defaultRowHeight="15"/>
  <cols>
    <col min="1" max="1" width="73.28515625" customWidth="1"/>
    <col min="2" max="2" width="21.28515625" customWidth="1"/>
    <col min="3" max="3" width="10.42578125" customWidth="1"/>
    <col min="4" max="5" width="15.42578125" style="298" customWidth="1"/>
    <col min="6" max="7" width="13.140625" customWidth="1"/>
    <col min="8" max="8" width="16.42578125" customWidth="1"/>
    <col min="9" max="9" width="17.140625" customWidth="1"/>
    <col min="10" max="10" width="19" customWidth="1"/>
    <col min="11" max="12" width="20.85546875" customWidth="1"/>
    <col min="13" max="13" width="11" customWidth="1"/>
    <col min="14" max="14" width="8.85546875" customWidth="1"/>
    <col min="15" max="15" width="63.7109375" hidden="1" customWidth="1"/>
    <col min="16" max="16" width="15.42578125" customWidth="1"/>
    <col min="17" max="17" width="30.28515625" customWidth="1"/>
    <col min="18" max="18" width="24.28515625" customWidth="1"/>
    <col min="19" max="19" width="18" customWidth="1"/>
  </cols>
  <sheetData>
    <row r="1" spans="1:19" ht="23.25">
      <c r="A1" s="1301" t="s">
        <v>994</v>
      </c>
      <c r="B1" s="1302"/>
      <c r="C1" s="1302"/>
      <c r="D1" s="1302"/>
      <c r="E1" s="1302"/>
      <c r="F1" s="1302"/>
      <c r="G1" s="1302"/>
      <c r="H1" s="1302"/>
      <c r="I1" s="1302"/>
      <c r="J1" s="1302"/>
      <c r="K1" s="1302"/>
      <c r="L1" s="1302"/>
      <c r="M1" s="1302"/>
      <c r="N1" s="1302"/>
      <c r="O1" s="1302"/>
      <c r="P1" s="1302"/>
      <c r="Q1" s="1302"/>
      <c r="R1" s="1302"/>
      <c r="S1" s="1302"/>
    </row>
    <row r="2" spans="1:19" ht="18.75">
      <c r="A2" s="1303" t="s">
        <v>356</v>
      </c>
      <c r="B2" s="588"/>
      <c r="C2" s="588"/>
      <c r="D2" s="1305" t="s">
        <v>357</v>
      </c>
      <c r="E2" s="590"/>
      <c r="F2" s="1305" t="s">
        <v>359</v>
      </c>
      <c r="G2" s="1308" t="s">
        <v>361</v>
      </c>
      <c r="H2" s="1310" t="s">
        <v>233</v>
      </c>
      <c r="I2" s="1311"/>
      <c r="J2" s="1311"/>
      <c r="K2" s="1311"/>
      <c r="L2" s="1312"/>
      <c r="M2" s="1313" t="s">
        <v>362</v>
      </c>
      <c r="N2" s="1305" t="s">
        <v>364</v>
      </c>
      <c r="O2" s="1305" t="s">
        <v>367</v>
      </c>
      <c r="P2" s="590" t="s">
        <v>995</v>
      </c>
      <c r="Q2" s="1305" t="s">
        <v>368</v>
      </c>
      <c r="R2" s="221"/>
      <c r="S2" s="221"/>
    </row>
    <row r="3" spans="1:19" ht="18.75" customHeight="1">
      <c r="A3" s="1304"/>
      <c r="B3" s="589" t="s">
        <v>370</v>
      </c>
      <c r="C3" s="592" t="s">
        <v>996</v>
      </c>
      <c r="D3" s="1306"/>
      <c r="E3" s="591" t="s">
        <v>997</v>
      </c>
      <c r="F3" s="1307"/>
      <c r="G3" s="1309"/>
      <c r="H3" s="336" t="s">
        <v>372</v>
      </c>
      <c r="I3" s="336" t="s">
        <v>373</v>
      </c>
      <c r="J3" s="336" t="s">
        <v>374</v>
      </c>
      <c r="K3" s="337" t="s">
        <v>375</v>
      </c>
      <c r="L3" s="338" t="s">
        <v>998</v>
      </c>
      <c r="M3" s="1314"/>
      <c r="N3" s="1307"/>
      <c r="O3" s="1307"/>
      <c r="P3" s="591" t="s">
        <v>999</v>
      </c>
      <c r="Q3" s="1307"/>
      <c r="R3" s="221"/>
      <c r="S3" s="221"/>
    </row>
    <row r="4" spans="1:19">
      <c r="A4" s="339" t="s">
        <v>1000</v>
      </c>
      <c r="B4" s="340" t="s">
        <v>383</v>
      </c>
      <c r="C4" s="341"/>
      <c r="D4" s="245"/>
      <c r="E4" s="245"/>
      <c r="F4" s="342">
        <v>44075</v>
      </c>
      <c r="G4" s="342"/>
      <c r="H4" s="343">
        <v>500000</v>
      </c>
      <c r="I4" s="341"/>
      <c r="J4" s="341"/>
      <c r="K4" s="341"/>
      <c r="L4" s="344">
        <f>I4/H4</f>
        <v>0</v>
      </c>
      <c r="M4" s="345"/>
      <c r="N4" s="345"/>
      <c r="O4" s="345"/>
      <c r="P4" s="346" t="s">
        <v>417</v>
      </c>
      <c r="Q4" s="341" t="s">
        <v>397</v>
      </c>
      <c r="R4" s="221"/>
      <c r="S4" s="221"/>
    </row>
    <row r="5" spans="1:19">
      <c r="A5" s="339" t="s">
        <v>1001</v>
      </c>
      <c r="B5" s="340" t="s">
        <v>383</v>
      </c>
      <c r="C5" s="341"/>
      <c r="D5" s="245"/>
      <c r="E5" s="245"/>
      <c r="F5" s="342">
        <v>44110</v>
      </c>
      <c r="G5" s="342"/>
      <c r="H5" s="341">
        <v>13318</v>
      </c>
      <c r="I5" s="341">
        <v>4455</v>
      </c>
      <c r="J5" s="341">
        <v>3</v>
      </c>
      <c r="K5" s="341">
        <v>13321</v>
      </c>
      <c r="L5" s="344">
        <f t="shared" ref="L5:L67" si="0">I5/H5</f>
        <v>0.3345096861390599</v>
      </c>
      <c r="M5" s="345"/>
      <c r="N5" s="345"/>
      <c r="O5" s="345"/>
      <c r="P5" s="346" t="s">
        <v>417</v>
      </c>
      <c r="Q5" s="341" t="s">
        <v>1002</v>
      </c>
      <c r="R5" s="221"/>
      <c r="S5" s="221"/>
    </row>
    <row r="6" spans="1:19">
      <c r="A6" s="339" t="s">
        <v>1003</v>
      </c>
      <c r="B6" s="340" t="s">
        <v>383</v>
      </c>
      <c r="C6" s="341"/>
      <c r="D6" s="245"/>
      <c r="E6" s="245"/>
      <c r="F6" s="342">
        <v>44111</v>
      </c>
      <c r="G6" s="342"/>
      <c r="H6" s="341">
        <v>13298</v>
      </c>
      <c r="I6" s="341">
        <v>4108</v>
      </c>
      <c r="J6" s="341">
        <v>2</v>
      </c>
      <c r="K6" s="341">
        <v>6772</v>
      </c>
      <c r="L6" s="344">
        <f t="shared" si="0"/>
        <v>0.30891863438110995</v>
      </c>
      <c r="M6" s="345"/>
      <c r="N6" s="345"/>
      <c r="O6" s="345"/>
      <c r="P6" s="346" t="s">
        <v>417</v>
      </c>
      <c r="Q6" s="341" t="s">
        <v>576</v>
      </c>
      <c r="R6" s="221"/>
      <c r="S6" s="221"/>
    </row>
    <row r="7" spans="1:19">
      <c r="A7" s="339" t="s">
        <v>1004</v>
      </c>
      <c r="B7" s="340" t="s">
        <v>383</v>
      </c>
      <c r="C7" s="341"/>
      <c r="D7" s="245"/>
      <c r="E7" s="245"/>
      <c r="F7" s="342">
        <v>44113</v>
      </c>
      <c r="G7" s="342"/>
      <c r="H7" s="341">
        <v>44235</v>
      </c>
      <c r="I7" s="341">
        <v>12892</v>
      </c>
      <c r="J7" s="341">
        <v>279</v>
      </c>
      <c r="K7" s="341">
        <v>23754</v>
      </c>
      <c r="L7" s="344">
        <f t="shared" si="0"/>
        <v>0.29144342715044647</v>
      </c>
      <c r="M7" s="345"/>
      <c r="N7" s="345"/>
      <c r="O7" s="345"/>
      <c r="P7" s="346" t="s">
        <v>369</v>
      </c>
      <c r="Q7" s="341" t="s">
        <v>397</v>
      </c>
      <c r="R7" s="221"/>
      <c r="S7" s="221"/>
    </row>
    <row r="8" spans="1:19">
      <c r="A8" s="339" t="s">
        <v>1005</v>
      </c>
      <c r="B8" s="340" t="s">
        <v>383</v>
      </c>
      <c r="C8" s="341"/>
      <c r="D8" s="245"/>
      <c r="E8" s="245"/>
      <c r="F8" s="342">
        <v>44113</v>
      </c>
      <c r="G8" s="342"/>
      <c r="H8" s="341">
        <v>28821</v>
      </c>
      <c r="I8" s="341">
        <v>6593</v>
      </c>
      <c r="J8" s="341">
        <v>278</v>
      </c>
      <c r="K8" s="341">
        <v>12071</v>
      </c>
      <c r="L8" s="344">
        <f t="shared" si="0"/>
        <v>0.22875680927101766</v>
      </c>
      <c r="M8" s="345"/>
      <c r="N8" s="345"/>
      <c r="O8" s="345"/>
      <c r="P8" s="346" t="s">
        <v>369</v>
      </c>
      <c r="Q8" s="341" t="s">
        <v>397</v>
      </c>
      <c r="R8" s="221"/>
      <c r="S8" s="221"/>
    </row>
    <row r="9" spans="1:19">
      <c r="A9" s="339" t="s">
        <v>1006</v>
      </c>
      <c r="B9" s="340" t="s">
        <v>383</v>
      </c>
      <c r="C9" s="341"/>
      <c r="D9" s="245"/>
      <c r="E9" s="245"/>
      <c r="F9" s="342">
        <v>44119</v>
      </c>
      <c r="G9" s="342"/>
      <c r="H9" s="341">
        <v>44453</v>
      </c>
      <c r="I9" s="341">
        <v>12607</v>
      </c>
      <c r="J9" s="341">
        <v>232</v>
      </c>
      <c r="K9" s="341">
        <v>21170</v>
      </c>
      <c r="L9" s="344">
        <f t="shared" si="0"/>
        <v>0.28360290644051023</v>
      </c>
      <c r="M9" s="341">
        <v>25270</v>
      </c>
      <c r="N9" s="345"/>
      <c r="O9" s="345"/>
      <c r="P9" s="346" t="s">
        <v>369</v>
      </c>
      <c r="Q9" s="341" t="s">
        <v>397</v>
      </c>
      <c r="R9" s="221"/>
      <c r="S9" s="221"/>
    </row>
    <row r="10" spans="1:19">
      <c r="A10" s="339" t="s">
        <v>1007</v>
      </c>
      <c r="B10" s="340" t="s">
        <v>383</v>
      </c>
      <c r="C10" s="341"/>
      <c r="D10" s="245"/>
      <c r="E10" s="245"/>
      <c r="F10" s="342">
        <v>44125</v>
      </c>
      <c r="G10" s="342"/>
      <c r="H10" s="341">
        <v>13298</v>
      </c>
      <c r="I10" s="341">
        <v>4108</v>
      </c>
      <c r="J10" s="341">
        <v>2</v>
      </c>
      <c r="K10" s="341">
        <v>6772</v>
      </c>
      <c r="L10" s="344">
        <f t="shared" si="0"/>
        <v>0.30891863438110995</v>
      </c>
      <c r="M10" s="345"/>
      <c r="N10" s="345"/>
      <c r="O10" s="345"/>
      <c r="P10" s="346" t="s">
        <v>369</v>
      </c>
      <c r="Q10" s="341" t="s">
        <v>576</v>
      </c>
      <c r="R10" s="221"/>
      <c r="S10" s="221"/>
    </row>
    <row r="11" spans="1:19">
      <c r="A11" s="339" t="s">
        <v>1008</v>
      </c>
      <c r="B11" s="340" t="s">
        <v>383</v>
      </c>
      <c r="C11" s="341"/>
      <c r="D11" s="245"/>
      <c r="E11" s="245"/>
      <c r="F11" s="342">
        <v>44130</v>
      </c>
      <c r="G11" s="342"/>
      <c r="H11" s="341">
        <v>4232</v>
      </c>
      <c r="I11" s="341">
        <v>955</v>
      </c>
      <c r="J11" s="341">
        <v>2</v>
      </c>
      <c r="K11" s="341">
        <v>1679</v>
      </c>
      <c r="L11" s="344">
        <f t="shared" si="0"/>
        <v>0.22566162570888468</v>
      </c>
      <c r="M11" s="341">
        <v>3530</v>
      </c>
      <c r="N11" s="347">
        <v>3763</v>
      </c>
      <c r="O11" s="347" t="s">
        <v>1009</v>
      </c>
      <c r="P11" s="346" t="s">
        <v>369</v>
      </c>
      <c r="Q11" s="341" t="s">
        <v>397</v>
      </c>
      <c r="R11" s="221"/>
      <c r="S11" s="221"/>
    </row>
    <row r="12" spans="1:19">
      <c r="A12" s="339" t="s">
        <v>1010</v>
      </c>
      <c r="B12" s="340" t="s">
        <v>383</v>
      </c>
      <c r="C12" s="341"/>
      <c r="D12" s="245"/>
      <c r="E12" s="245"/>
      <c r="F12" s="342">
        <v>44132</v>
      </c>
      <c r="G12" s="342"/>
      <c r="H12" s="345"/>
      <c r="I12" s="345"/>
      <c r="J12" s="345"/>
      <c r="K12" s="345"/>
      <c r="L12" s="344"/>
      <c r="M12" s="341">
        <v>5387</v>
      </c>
      <c r="N12" s="348"/>
      <c r="O12" s="348"/>
      <c r="P12" s="346" t="s">
        <v>381</v>
      </c>
      <c r="Q12" s="341" t="s">
        <v>1011</v>
      </c>
      <c r="R12" s="221"/>
      <c r="S12" s="221"/>
    </row>
    <row r="13" spans="1:19">
      <c r="A13" s="339" t="s">
        <v>1012</v>
      </c>
      <c r="B13" s="340" t="s">
        <v>383</v>
      </c>
      <c r="C13" s="341"/>
      <c r="D13" s="245"/>
      <c r="E13" s="245"/>
      <c r="F13" s="342">
        <v>44133</v>
      </c>
      <c r="G13" s="342"/>
      <c r="H13" s="345"/>
      <c r="I13" s="345"/>
      <c r="J13" s="345"/>
      <c r="K13" s="345"/>
      <c r="L13" s="344"/>
      <c r="M13" s="345"/>
      <c r="N13" s="348"/>
      <c r="O13" s="348"/>
      <c r="P13" s="346" t="s">
        <v>369</v>
      </c>
      <c r="Q13" s="341" t="s">
        <v>397</v>
      </c>
      <c r="R13" s="221"/>
      <c r="S13" s="221"/>
    </row>
    <row r="14" spans="1:19">
      <c r="A14" s="339" t="s">
        <v>1013</v>
      </c>
      <c r="B14" s="340" t="s">
        <v>383</v>
      </c>
      <c r="C14" s="341"/>
      <c r="D14" s="245"/>
      <c r="E14" s="245"/>
      <c r="F14" s="342">
        <v>44134</v>
      </c>
      <c r="G14" s="342"/>
      <c r="H14" s="345"/>
      <c r="I14" s="345"/>
      <c r="J14" s="345"/>
      <c r="K14" s="345"/>
      <c r="L14" s="344"/>
      <c r="M14" s="341">
        <v>11229</v>
      </c>
      <c r="N14" s="348"/>
      <c r="O14" s="348"/>
      <c r="P14" s="346" t="s">
        <v>417</v>
      </c>
      <c r="Q14" s="341" t="s">
        <v>397</v>
      </c>
      <c r="R14" s="221"/>
      <c r="S14" s="221"/>
    </row>
    <row r="15" spans="1:19">
      <c r="A15" s="339" t="s">
        <v>1014</v>
      </c>
      <c r="B15" s="340" t="s">
        <v>383</v>
      </c>
      <c r="C15" s="341"/>
      <c r="D15" s="245"/>
      <c r="E15" s="245"/>
      <c r="F15" s="342">
        <v>44134</v>
      </c>
      <c r="G15" s="342"/>
      <c r="H15" s="345"/>
      <c r="I15" s="345"/>
      <c r="J15" s="345"/>
      <c r="K15" s="345"/>
      <c r="L15" s="344"/>
      <c r="M15" s="341">
        <v>5365</v>
      </c>
      <c r="N15" s="348"/>
      <c r="O15" s="348"/>
      <c r="P15" s="346" t="s">
        <v>381</v>
      </c>
      <c r="Q15" s="341" t="s">
        <v>397</v>
      </c>
      <c r="R15" s="221"/>
      <c r="S15" s="221"/>
    </row>
    <row r="16" spans="1:19">
      <c r="A16" s="339" t="s">
        <v>1015</v>
      </c>
      <c r="B16" s="340" t="s">
        <v>383</v>
      </c>
      <c r="C16" s="341"/>
      <c r="D16" s="245"/>
      <c r="E16" s="245"/>
      <c r="F16" s="342">
        <v>44134</v>
      </c>
      <c r="G16" s="349"/>
      <c r="H16" s="350"/>
      <c r="I16" s="350"/>
      <c r="J16" s="350"/>
      <c r="K16" s="350"/>
      <c r="L16" s="344"/>
      <c r="M16" s="351">
        <v>8173</v>
      </c>
      <c r="N16" s="352"/>
      <c r="O16" s="352"/>
      <c r="P16" s="353" t="s">
        <v>387</v>
      </c>
      <c r="Q16" s="351" t="s">
        <v>397</v>
      </c>
      <c r="R16" s="221"/>
      <c r="S16" s="221"/>
    </row>
    <row r="17" spans="1:19">
      <c r="A17" s="339" t="s">
        <v>1016</v>
      </c>
      <c r="B17" s="340" t="s">
        <v>383</v>
      </c>
      <c r="C17" s="354"/>
      <c r="D17" s="355"/>
      <c r="E17" s="355"/>
      <c r="F17" s="356">
        <v>44134</v>
      </c>
      <c r="G17" s="356"/>
      <c r="H17" s="341">
        <v>7055</v>
      </c>
      <c r="I17" s="341">
        <v>1073</v>
      </c>
      <c r="J17" s="341">
        <v>47</v>
      </c>
      <c r="K17" s="341">
        <v>1467</v>
      </c>
      <c r="L17" s="344">
        <f t="shared" si="0"/>
        <v>0.15209071580439404</v>
      </c>
      <c r="M17" s="341">
        <v>3644</v>
      </c>
      <c r="N17" s="347">
        <v>3763</v>
      </c>
      <c r="O17" s="347" t="s">
        <v>1009</v>
      </c>
      <c r="P17" s="346" t="s">
        <v>369</v>
      </c>
      <c r="Q17" s="341" t="s">
        <v>397</v>
      </c>
      <c r="R17" s="221"/>
      <c r="S17" s="221"/>
    </row>
    <row r="18" spans="1:19">
      <c r="A18" s="339" t="s">
        <v>1017</v>
      </c>
      <c r="B18" s="340" t="s">
        <v>383</v>
      </c>
      <c r="C18" s="354"/>
      <c r="D18" s="355"/>
      <c r="E18" s="355"/>
      <c r="F18" s="356">
        <v>44134</v>
      </c>
      <c r="G18" s="356"/>
      <c r="H18" s="341">
        <v>2253</v>
      </c>
      <c r="I18" s="341">
        <v>384</v>
      </c>
      <c r="J18" s="341">
        <v>21</v>
      </c>
      <c r="K18" s="341">
        <v>549</v>
      </c>
      <c r="L18" s="344">
        <f t="shared" si="0"/>
        <v>0.17043941411451399</v>
      </c>
      <c r="M18" s="341">
        <v>1024</v>
      </c>
      <c r="N18" s="347">
        <v>1049</v>
      </c>
      <c r="O18" s="347" t="s">
        <v>1018</v>
      </c>
      <c r="P18" s="346" t="s">
        <v>369</v>
      </c>
      <c r="Q18" s="341" t="s">
        <v>397</v>
      </c>
      <c r="R18" s="221"/>
      <c r="S18" s="221"/>
    </row>
    <row r="19" spans="1:19">
      <c r="A19" s="357" t="s">
        <v>1012</v>
      </c>
      <c r="B19" s="340" t="s">
        <v>383</v>
      </c>
      <c r="C19" s="358"/>
      <c r="D19" s="359"/>
      <c r="E19" s="359"/>
      <c r="F19" s="360">
        <v>44134</v>
      </c>
      <c r="G19" s="360"/>
      <c r="H19" s="350"/>
      <c r="I19" s="350"/>
      <c r="J19" s="350"/>
      <c r="K19" s="350"/>
      <c r="L19" s="344"/>
      <c r="M19" s="350"/>
      <c r="N19" s="352"/>
      <c r="O19" s="352"/>
      <c r="P19" s="353" t="s">
        <v>369</v>
      </c>
      <c r="Q19" s="351" t="s">
        <v>397</v>
      </c>
      <c r="R19" s="221"/>
      <c r="S19" s="221"/>
    </row>
    <row r="20" spans="1:19">
      <c r="A20" s="361" t="s">
        <v>1019</v>
      </c>
      <c r="B20" s="340" t="s">
        <v>383</v>
      </c>
      <c r="C20" s="354"/>
      <c r="D20" s="355"/>
      <c r="E20" s="355"/>
      <c r="F20" s="356">
        <v>44137</v>
      </c>
      <c r="G20" s="356"/>
      <c r="H20" s="354">
        <v>1092</v>
      </c>
      <c r="I20" s="351">
        <v>174</v>
      </c>
      <c r="J20" s="362"/>
      <c r="K20" s="354">
        <v>222</v>
      </c>
      <c r="L20" s="344">
        <f t="shared" si="0"/>
        <v>0.15934065934065933</v>
      </c>
      <c r="M20" s="354">
        <v>875</v>
      </c>
      <c r="N20" s="351">
        <v>899</v>
      </c>
      <c r="O20" s="363">
        <v>0.28999999999999998</v>
      </c>
      <c r="P20" s="364" t="s">
        <v>369</v>
      </c>
      <c r="Q20" s="227" t="s">
        <v>397</v>
      </c>
      <c r="R20" s="221"/>
      <c r="S20" s="221"/>
    </row>
    <row r="21" spans="1:19">
      <c r="A21" s="361" t="s">
        <v>1020</v>
      </c>
      <c r="B21" s="340" t="s">
        <v>383</v>
      </c>
      <c r="C21" s="354"/>
      <c r="D21" s="355"/>
      <c r="E21" s="355"/>
      <c r="F21" s="356">
        <v>44138</v>
      </c>
      <c r="G21" s="365"/>
      <c r="H21" s="366">
        <v>2221</v>
      </c>
      <c r="I21" s="341">
        <v>320</v>
      </c>
      <c r="J21" s="227">
        <v>23</v>
      </c>
      <c r="K21" s="221">
        <v>457</v>
      </c>
      <c r="L21" s="344">
        <f t="shared" si="0"/>
        <v>0.14407924358397117</v>
      </c>
      <c r="M21" s="221">
        <v>908</v>
      </c>
      <c r="N21" s="341">
        <v>932</v>
      </c>
      <c r="O21" s="367">
        <v>0.28999999999999998</v>
      </c>
      <c r="P21" s="368" t="s">
        <v>369</v>
      </c>
      <c r="Q21" s="341" t="s">
        <v>397</v>
      </c>
      <c r="R21" s="221"/>
      <c r="S21" s="221"/>
    </row>
    <row r="22" spans="1:19">
      <c r="A22" s="361" t="s">
        <v>1021</v>
      </c>
      <c r="B22" s="340" t="s">
        <v>383</v>
      </c>
      <c r="C22" s="354"/>
      <c r="D22" s="355"/>
      <c r="E22" s="355"/>
      <c r="F22" s="356">
        <v>44138</v>
      </c>
      <c r="G22" s="365"/>
      <c r="H22" s="366">
        <v>5924</v>
      </c>
      <c r="I22" s="221">
        <v>671</v>
      </c>
      <c r="J22" s="341">
        <v>2</v>
      </c>
      <c r="K22" s="369">
        <v>810</v>
      </c>
      <c r="L22" s="344">
        <f t="shared" si="0"/>
        <v>0.11326806212018906</v>
      </c>
      <c r="M22" s="370"/>
      <c r="N22" s="371"/>
      <c r="O22" s="372"/>
      <c r="P22" s="373" t="s">
        <v>381</v>
      </c>
      <c r="Q22" s="218" t="s">
        <v>1022</v>
      </c>
      <c r="R22" s="221"/>
      <c r="S22" s="221"/>
    </row>
    <row r="23" spans="1:19">
      <c r="A23" s="361" t="s">
        <v>1023</v>
      </c>
      <c r="B23" s="340" t="s">
        <v>383</v>
      </c>
      <c r="C23" s="354"/>
      <c r="D23" s="355"/>
      <c r="E23" s="355"/>
      <c r="F23" s="356">
        <v>44139</v>
      </c>
      <c r="G23" s="374"/>
      <c r="H23" s="375">
        <v>7210</v>
      </c>
      <c r="I23" s="351">
        <v>1571</v>
      </c>
      <c r="J23" s="221">
        <v>88</v>
      </c>
      <c r="K23" s="358">
        <v>2629</v>
      </c>
      <c r="L23" s="344">
        <f t="shared" si="0"/>
        <v>0.21789181692094314</v>
      </c>
      <c r="M23" s="221">
        <v>3076</v>
      </c>
      <c r="N23" s="351">
        <v>3165</v>
      </c>
      <c r="O23" s="376">
        <v>0.28999999999999998</v>
      </c>
      <c r="P23" s="353" t="s">
        <v>369</v>
      </c>
      <c r="Q23" s="225" t="s">
        <v>397</v>
      </c>
      <c r="R23" s="221"/>
      <c r="S23" s="221"/>
    </row>
    <row r="24" spans="1:19">
      <c r="A24" s="361" t="s">
        <v>1024</v>
      </c>
      <c r="B24" s="340" t="s">
        <v>383</v>
      </c>
      <c r="C24" s="354"/>
      <c r="D24" s="355"/>
      <c r="E24" s="355"/>
      <c r="F24" s="356">
        <v>44140</v>
      </c>
      <c r="G24" s="356"/>
      <c r="H24" s="341">
        <v>7175</v>
      </c>
      <c r="I24" s="341">
        <v>1366</v>
      </c>
      <c r="J24" s="341">
        <v>64</v>
      </c>
      <c r="K24" s="354">
        <v>2102</v>
      </c>
      <c r="L24" s="344">
        <f t="shared" si="0"/>
        <v>0.19038327526132404</v>
      </c>
      <c r="M24" s="227">
        <v>3068</v>
      </c>
      <c r="N24" s="351">
        <v>3137</v>
      </c>
      <c r="O24" s="377">
        <v>0.28999999999999998</v>
      </c>
      <c r="P24" s="353" t="s">
        <v>369</v>
      </c>
      <c r="Q24" s="351" t="s">
        <v>397</v>
      </c>
      <c r="R24" s="221"/>
      <c r="S24" s="221"/>
    </row>
    <row r="25" spans="1:19">
      <c r="A25" s="361" t="s">
        <v>1025</v>
      </c>
      <c r="B25" s="340" t="s">
        <v>383</v>
      </c>
      <c r="C25" s="354"/>
      <c r="D25" s="355"/>
      <c r="E25" s="355"/>
      <c r="F25" s="356">
        <v>44140</v>
      </c>
      <c r="G25" s="374"/>
      <c r="H25" s="378"/>
      <c r="I25" s="378"/>
      <c r="J25" s="378"/>
      <c r="K25" s="371"/>
      <c r="L25" s="344"/>
      <c r="M25" s="227">
        <v>8021</v>
      </c>
      <c r="N25" s="350"/>
      <c r="O25" s="350"/>
      <c r="P25" s="353" t="s">
        <v>387</v>
      </c>
      <c r="Q25" s="351" t="s">
        <v>1026</v>
      </c>
      <c r="R25" s="221"/>
      <c r="S25" s="221"/>
    </row>
    <row r="26" spans="1:19">
      <c r="A26" s="361" t="s">
        <v>1027</v>
      </c>
      <c r="B26" s="340" t="s">
        <v>383</v>
      </c>
      <c r="C26" s="354"/>
      <c r="D26" s="355"/>
      <c r="E26" s="355"/>
      <c r="F26" s="356">
        <v>44141</v>
      </c>
      <c r="G26" s="360"/>
      <c r="H26" s="351">
        <v>3388</v>
      </c>
      <c r="I26" s="351">
        <v>785</v>
      </c>
      <c r="J26" s="351">
        <v>28</v>
      </c>
      <c r="K26" s="358">
        <v>1527</v>
      </c>
      <c r="L26" s="344">
        <f t="shared" si="0"/>
        <v>0.23170011806375443</v>
      </c>
      <c r="M26" s="227">
        <v>1462</v>
      </c>
      <c r="N26" s="351">
        <v>1511</v>
      </c>
      <c r="O26" s="377">
        <v>0.28999999999999998</v>
      </c>
      <c r="P26" s="353" t="s">
        <v>369</v>
      </c>
      <c r="Q26" s="351" t="s">
        <v>397</v>
      </c>
      <c r="R26" s="221"/>
      <c r="S26" s="221"/>
    </row>
    <row r="27" spans="1:19">
      <c r="A27" s="361" t="s">
        <v>1028</v>
      </c>
      <c r="B27" s="340" t="s">
        <v>383</v>
      </c>
      <c r="C27" s="354"/>
      <c r="D27" s="355"/>
      <c r="E27" s="355"/>
      <c r="F27" s="356">
        <v>44144</v>
      </c>
      <c r="G27" s="360"/>
      <c r="H27" s="351">
        <v>3149</v>
      </c>
      <c r="I27" s="351">
        <v>504</v>
      </c>
      <c r="J27" s="351">
        <v>26</v>
      </c>
      <c r="K27" s="358">
        <v>790</v>
      </c>
      <c r="L27" s="344">
        <f t="shared" si="0"/>
        <v>0.16005080978088282</v>
      </c>
      <c r="M27" s="227">
        <v>1407</v>
      </c>
      <c r="N27" s="351">
        <v>1441</v>
      </c>
      <c r="O27" s="379" t="s">
        <v>1029</v>
      </c>
      <c r="P27" s="353" t="s">
        <v>369</v>
      </c>
      <c r="Q27" s="351" t="s">
        <v>397</v>
      </c>
      <c r="R27" s="221"/>
      <c r="S27" s="221"/>
    </row>
    <row r="28" spans="1:19">
      <c r="A28" s="361" t="s">
        <v>1030</v>
      </c>
      <c r="B28" s="340" t="s">
        <v>383</v>
      </c>
      <c r="C28" s="354"/>
      <c r="D28" s="355"/>
      <c r="E28" s="355"/>
      <c r="F28" s="356">
        <v>44145</v>
      </c>
      <c r="G28" s="356"/>
      <c r="H28" s="341">
        <v>3769</v>
      </c>
      <c r="I28" s="341">
        <v>604</v>
      </c>
      <c r="J28" s="341">
        <v>19</v>
      </c>
      <c r="K28" s="341">
        <v>956</v>
      </c>
      <c r="L28" s="344">
        <f t="shared" si="0"/>
        <v>0.16025470947200848</v>
      </c>
      <c r="M28" s="341">
        <v>1647</v>
      </c>
      <c r="N28" s="341">
        <v>1645</v>
      </c>
      <c r="O28" s="347" t="s">
        <v>1029</v>
      </c>
      <c r="P28" s="346" t="s">
        <v>369</v>
      </c>
      <c r="Q28" s="341" t="s">
        <v>397</v>
      </c>
      <c r="R28" s="221"/>
      <c r="S28" s="221"/>
    </row>
    <row r="29" spans="1:19">
      <c r="A29" s="361" t="s">
        <v>1031</v>
      </c>
      <c r="B29" s="340" t="s">
        <v>383</v>
      </c>
      <c r="C29" s="354"/>
      <c r="D29" s="355"/>
      <c r="E29" s="355"/>
      <c r="F29" s="356">
        <v>44145</v>
      </c>
      <c r="G29" s="360"/>
      <c r="H29" s="351">
        <v>3785</v>
      </c>
      <c r="I29" s="351">
        <v>317</v>
      </c>
      <c r="J29" s="351">
        <v>31</v>
      </c>
      <c r="K29" s="351">
        <v>388</v>
      </c>
      <c r="L29" s="344">
        <f t="shared" si="0"/>
        <v>8.3751651254953763E-2</v>
      </c>
      <c r="M29" s="351">
        <v>1566</v>
      </c>
      <c r="N29" s="350"/>
      <c r="O29" s="379" t="s">
        <v>1029</v>
      </c>
      <c r="P29" s="353" t="s">
        <v>369</v>
      </c>
      <c r="Q29" s="351" t="s">
        <v>397</v>
      </c>
      <c r="R29" s="221"/>
      <c r="S29" s="221"/>
    </row>
    <row r="30" spans="1:19">
      <c r="A30" s="361" t="s">
        <v>1032</v>
      </c>
      <c r="B30" s="340" t="s">
        <v>383</v>
      </c>
      <c r="C30" s="354"/>
      <c r="D30" s="355"/>
      <c r="E30" s="355"/>
      <c r="F30" s="356">
        <v>44147</v>
      </c>
      <c r="G30" s="356"/>
      <c r="H30" s="341">
        <v>4511</v>
      </c>
      <c r="I30" s="341">
        <v>489</v>
      </c>
      <c r="J30" s="341">
        <v>39</v>
      </c>
      <c r="K30" s="341">
        <v>686</v>
      </c>
      <c r="L30" s="344">
        <f t="shared" si="0"/>
        <v>0.10840168477056085</v>
      </c>
      <c r="M30" s="341">
        <v>1938</v>
      </c>
      <c r="N30" s="341">
        <v>1928</v>
      </c>
      <c r="O30" s="347" t="s">
        <v>1029</v>
      </c>
      <c r="P30" s="346" t="s">
        <v>369</v>
      </c>
      <c r="Q30" s="341" t="s">
        <v>397</v>
      </c>
      <c r="R30" s="221"/>
      <c r="S30" s="221"/>
    </row>
    <row r="31" spans="1:19">
      <c r="A31" s="361" t="s">
        <v>1033</v>
      </c>
      <c r="B31" s="340" t="s">
        <v>383</v>
      </c>
      <c r="C31" s="354"/>
      <c r="D31" s="355"/>
      <c r="E31" s="355"/>
      <c r="F31" s="356">
        <v>44147</v>
      </c>
      <c r="G31" s="360"/>
      <c r="H31" s="351">
        <v>9836</v>
      </c>
      <c r="I31" s="351">
        <v>677</v>
      </c>
      <c r="J31" s="350"/>
      <c r="K31" s="351">
        <v>795</v>
      </c>
      <c r="L31" s="344">
        <f t="shared" si="0"/>
        <v>6.8828792191947943E-2</v>
      </c>
      <c r="M31" s="351">
        <v>7974</v>
      </c>
      <c r="N31" s="350"/>
      <c r="O31" s="350"/>
      <c r="P31" s="353" t="s">
        <v>387</v>
      </c>
      <c r="Q31" s="351" t="s">
        <v>1034</v>
      </c>
      <c r="R31" s="221"/>
      <c r="S31" s="221"/>
    </row>
    <row r="32" spans="1:19">
      <c r="A32" s="361" t="s">
        <v>1035</v>
      </c>
      <c r="B32" s="340" t="s">
        <v>383</v>
      </c>
      <c r="C32" s="358"/>
      <c r="D32" s="359"/>
      <c r="E32" s="359"/>
      <c r="F32" s="360">
        <v>44147</v>
      </c>
      <c r="G32" s="360"/>
      <c r="H32" s="351">
        <v>14564</v>
      </c>
      <c r="I32" s="351">
        <v>1273</v>
      </c>
      <c r="J32" s="351">
        <v>5</v>
      </c>
      <c r="K32" s="351">
        <v>1514</v>
      </c>
      <c r="L32" s="344">
        <f t="shared" si="0"/>
        <v>8.7407305685251305E-2</v>
      </c>
      <c r="M32" s="350"/>
      <c r="N32" s="350"/>
      <c r="O32" s="350"/>
      <c r="P32" s="353" t="s">
        <v>417</v>
      </c>
      <c r="Q32" s="351" t="s">
        <v>1036</v>
      </c>
      <c r="R32" s="221"/>
      <c r="S32" s="221"/>
    </row>
    <row r="33" spans="1:19">
      <c r="A33" s="380" t="s">
        <v>1037</v>
      </c>
      <c r="B33" s="340" t="s">
        <v>383</v>
      </c>
      <c r="C33" s="354"/>
      <c r="D33" s="355"/>
      <c r="E33" s="355"/>
      <c r="F33" s="342">
        <v>44147</v>
      </c>
      <c r="G33" s="349"/>
      <c r="H33" s="351">
        <v>9836</v>
      </c>
      <c r="I33" s="351">
        <v>2356</v>
      </c>
      <c r="J33" s="350"/>
      <c r="K33" s="351">
        <v>3273</v>
      </c>
      <c r="L33" s="344">
        <f t="shared" si="0"/>
        <v>0.23952826352175682</v>
      </c>
      <c r="M33" s="350"/>
      <c r="N33" s="350"/>
      <c r="O33" s="350"/>
      <c r="P33" s="353" t="s">
        <v>387</v>
      </c>
      <c r="Q33" s="351" t="s">
        <v>1038</v>
      </c>
      <c r="R33" s="221"/>
      <c r="S33" s="221"/>
    </row>
    <row r="34" spans="1:19">
      <c r="A34" s="361" t="s">
        <v>1039</v>
      </c>
      <c r="B34" s="340" t="s">
        <v>383</v>
      </c>
      <c r="C34" s="366"/>
      <c r="D34" s="381"/>
      <c r="E34" s="381"/>
      <c r="F34" s="365">
        <v>44148</v>
      </c>
      <c r="G34" s="374"/>
      <c r="H34" s="351">
        <v>3771</v>
      </c>
      <c r="I34" s="351">
        <v>977</v>
      </c>
      <c r="J34" s="351">
        <v>22</v>
      </c>
      <c r="K34" s="351">
        <v>1656</v>
      </c>
      <c r="L34" s="344">
        <f t="shared" si="0"/>
        <v>0.2590824714929727</v>
      </c>
      <c r="M34" s="351">
        <v>1537</v>
      </c>
      <c r="N34" s="351">
        <v>1565</v>
      </c>
      <c r="O34" s="379" t="s">
        <v>1029</v>
      </c>
      <c r="P34" s="353" t="s">
        <v>369</v>
      </c>
      <c r="Q34" s="351" t="s">
        <v>397</v>
      </c>
      <c r="R34" s="221"/>
      <c r="S34" s="221"/>
    </row>
    <row r="35" spans="1:19" ht="15" customHeight="1">
      <c r="A35" s="361" t="s">
        <v>1040</v>
      </c>
      <c r="B35" s="340" t="s">
        <v>383</v>
      </c>
      <c r="C35" s="354"/>
      <c r="D35" s="355"/>
      <c r="E35" s="355"/>
      <c r="F35" s="356">
        <v>44151</v>
      </c>
      <c r="G35" s="356"/>
      <c r="H35" s="341">
        <v>3411</v>
      </c>
      <c r="I35" s="341">
        <v>448</v>
      </c>
      <c r="J35" s="341">
        <v>33</v>
      </c>
      <c r="K35" s="341">
        <v>613</v>
      </c>
      <c r="L35" s="344">
        <f t="shared" si="0"/>
        <v>0.13133978305482263</v>
      </c>
      <c r="M35" s="341">
        <v>1236</v>
      </c>
      <c r="N35" s="341">
        <v>1247</v>
      </c>
      <c r="O35" s="347" t="s">
        <v>1029</v>
      </c>
      <c r="P35" s="346" t="s">
        <v>369</v>
      </c>
      <c r="Q35" s="341" t="s">
        <v>397</v>
      </c>
      <c r="R35" s="221"/>
      <c r="S35" s="221"/>
    </row>
    <row r="36" spans="1:19" ht="15" customHeight="1">
      <c r="A36" s="382" t="s">
        <v>1041</v>
      </c>
      <c r="B36" s="340" t="s">
        <v>383</v>
      </c>
      <c r="C36" s="358"/>
      <c r="D36" s="359"/>
      <c r="E36" s="359"/>
      <c r="F36" s="360">
        <v>44151</v>
      </c>
      <c r="G36" s="360"/>
      <c r="H36" s="351">
        <v>13282</v>
      </c>
      <c r="I36" s="351">
        <v>1394</v>
      </c>
      <c r="J36" s="351">
        <v>5</v>
      </c>
      <c r="K36" s="351">
        <v>1750</v>
      </c>
      <c r="L36" s="344">
        <f t="shared" si="0"/>
        <v>0.10495407318174974</v>
      </c>
      <c r="M36" s="350"/>
      <c r="N36" s="350"/>
      <c r="O36" s="350"/>
      <c r="P36" s="353" t="s">
        <v>417</v>
      </c>
      <c r="Q36" s="351" t="s">
        <v>1042</v>
      </c>
      <c r="R36" s="221"/>
      <c r="S36" s="221"/>
    </row>
    <row r="37" spans="1:19" s="9" customFormat="1" ht="15" customHeight="1">
      <c r="A37" s="382" t="s">
        <v>1043</v>
      </c>
      <c r="B37" s="340" t="s">
        <v>383</v>
      </c>
      <c r="C37" s="351"/>
      <c r="D37" s="383"/>
      <c r="E37" s="383"/>
      <c r="F37" s="349">
        <v>44151</v>
      </c>
      <c r="G37" s="349"/>
      <c r="H37" s="351">
        <v>2756</v>
      </c>
      <c r="I37" s="351">
        <v>790</v>
      </c>
      <c r="J37" s="351">
        <v>5</v>
      </c>
      <c r="K37" s="351">
        <v>1496</v>
      </c>
      <c r="L37" s="344">
        <f t="shared" si="0"/>
        <v>0.28664731494920176</v>
      </c>
      <c r="M37" s="350"/>
      <c r="N37" s="350"/>
      <c r="O37" s="350"/>
      <c r="P37" s="353" t="s">
        <v>417</v>
      </c>
      <c r="Q37" s="351" t="s">
        <v>1044</v>
      </c>
      <c r="R37" s="351"/>
      <c r="S37" s="351"/>
    </row>
    <row r="38" spans="1:19" s="9" customFormat="1" ht="15" customHeight="1">
      <c r="A38" s="382" t="s">
        <v>1045</v>
      </c>
      <c r="B38" s="340" t="s">
        <v>383</v>
      </c>
      <c r="C38" s="351"/>
      <c r="D38" s="383"/>
      <c r="E38" s="383"/>
      <c r="F38" s="349">
        <v>44154</v>
      </c>
      <c r="G38" s="349"/>
      <c r="H38" s="351">
        <v>11257</v>
      </c>
      <c r="I38" s="351">
        <v>5063</v>
      </c>
      <c r="J38" s="351">
        <v>1</v>
      </c>
      <c r="K38" s="351">
        <v>9835</v>
      </c>
      <c r="L38" s="344">
        <f t="shared" si="0"/>
        <v>0.44976459092120458</v>
      </c>
      <c r="M38" s="351">
        <v>8994</v>
      </c>
      <c r="N38" s="350"/>
      <c r="O38" s="350"/>
      <c r="P38" s="353" t="s">
        <v>387</v>
      </c>
      <c r="Q38" s="351" t="s">
        <v>397</v>
      </c>
      <c r="R38" s="351"/>
      <c r="S38" s="351"/>
    </row>
    <row r="39" spans="1:19" s="9" customFormat="1" ht="15" customHeight="1">
      <c r="A39" s="382" t="s">
        <v>1045</v>
      </c>
      <c r="B39" s="340" t="s">
        <v>383</v>
      </c>
      <c r="C39" s="351"/>
      <c r="D39" s="383"/>
      <c r="E39" s="383"/>
      <c r="F39" s="349">
        <v>44154</v>
      </c>
      <c r="G39" s="349"/>
      <c r="H39" s="351">
        <v>864</v>
      </c>
      <c r="I39" s="351">
        <v>272</v>
      </c>
      <c r="J39" s="351">
        <v>1</v>
      </c>
      <c r="K39" s="351">
        <v>1942</v>
      </c>
      <c r="L39" s="344">
        <f t="shared" si="0"/>
        <v>0.31481481481481483</v>
      </c>
      <c r="M39" s="351">
        <v>649</v>
      </c>
      <c r="N39" s="350"/>
      <c r="O39" s="350"/>
      <c r="P39" s="353" t="s">
        <v>387</v>
      </c>
      <c r="Q39" s="351" t="s">
        <v>397</v>
      </c>
      <c r="R39" s="351"/>
      <c r="S39" s="351"/>
    </row>
    <row r="40" spans="1:19" s="9" customFormat="1" ht="15" customHeight="1">
      <c r="A40" s="382" t="s">
        <v>1045</v>
      </c>
      <c r="B40" s="340" t="s">
        <v>383</v>
      </c>
      <c r="C40" s="351"/>
      <c r="D40" s="383"/>
      <c r="E40" s="383"/>
      <c r="F40" s="349">
        <v>44154</v>
      </c>
      <c r="G40" s="349"/>
      <c r="H40" s="351">
        <v>13654</v>
      </c>
      <c r="I40" s="351">
        <v>5765</v>
      </c>
      <c r="J40" s="351">
        <v>4</v>
      </c>
      <c r="K40" s="351">
        <v>11521</v>
      </c>
      <c r="L40" s="344">
        <f t="shared" si="0"/>
        <v>0.42222059469752454</v>
      </c>
      <c r="M40" s="351">
        <v>11696</v>
      </c>
      <c r="N40" s="350"/>
      <c r="O40" s="350"/>
      <c r="P40" s="353" t="s">
        <v>417</v>
      </c>
      <c r="Q40" s="351" t="s">
        <v>397</v>
      </c>
      <c r="R40" s="351"/>
      <c r="S40" s="351"/>
    </row>
    <row r="41" spans="1:19" s="1" customFormat="1" ht="15" customHeight="1">
      <c r="A41" s="361" t="s">
        <v>1045</v>
      </c>
      <c r="B41" s="340" t="s">
        <v>383</v>
      </c>
      <c r="C41" s="341"/>
      <c r="D41" s="245"/>
      <c r="E41" s="245"/>
      <c r="F41" s="342">
        <v>44154</v>
      </c>
      <c r="G41" s="342"/>
      <c r="H41" s="341">
        <v>6629</v>
      </c>
      <c r="I41" s="341">
        <v>2635</v>
      </c>
      <c r="J41" s="341">
        <v>2</v>
      </c>
      <c r="K41" s="341">
        <v>5350</v>
      </c>
      <c r="L41" s="344">
        <f t="shared" si="0"/>
        <v>0.39749585156132144</v>
      </c>
      <c r="M41" s="341">
        <v>5941</v>
      </c>
      <c r="N41" s="345"/>
      <c r="O41" s="345"/>
      <c r="P41" s="346" t="s">
        <v>381</v>
      </c>
      <c r="Q41" s="341" t="s">
        <v>397</v>
      </c>
      <c r="R41" s="341"/>
      <c r="S41" s="341"/>
    </row>
    <row r="42" spans="1:19" s="278" customFormat="1" ht="15" customHeight="1">
      <c r="A42" s="384" t="s">
        <v>1045</v>
      </c>
      <c r="B42" s="340" t="s">
        <v>383</v>
      </c>
      <c r="C42" s="232"/>
      <c r="D42" s="385"/>
      <c r="E42" s="385"/>
      <c r="F42" s="386">
        <v>44154</v>
      </c>
      <c r="G42" s="386"/>
      <c r="H42" s="232">
        <v>918</v>
      </c>
      <c r="I42" s="232">
        <v>262</v>
      </c>
      <c r="J42" s="232">
        <v>2</v>
      </c>
      <c r="K42" s="232">
        <v>3080</v>
      </c>
      <c r="L42" s="344">
        <f t="shared" si="0"/>
        <v>0.28540305010893247</v>
      </c>
      <c r="M42" s="232">
        <v>752</v>
      </c>
      <c r="N42" s="378"/>
      <c r="O42" s="378"/>
      <c r="P42" s="387" t="s">
        <v>417</v>
      </c>
      <c r="Q42" s="232" t="s">
        <v>397</v>
      </c>
      <c r="R42" s="232"/>
      <c r="S42" s="232"/>
    </row>
    <row r="43" spans="1:19" s="9" customFormat="1">
      <c r="A43" s="382" t="s">
        <v>1045</v>
      </c>
      <c r="B43" s="340" t="s">
        <v>383</v>
      </c>
      <c r="C43" s="351"/>
      <c r="D43" s="383"/>
      <c r="E43" s="383"/>
      <c r="F43" s="349">
        <v>44154</v>
      </c>
      <c r="G43" s="349"/>
      <c r="H43" s="351">
        <v>572</v>
      </c>
      <c r="I43" s="351">
        <v>164</v>
      </c>
      <c r="J43" s="350"/>
      <c r="K43" s="351">
        <v>330</v>
      </c>
      <c r="L43" s="344">
        <f t="shared" si="0"/>
        <v>0.28671328671328672</v>
      </c>
      <c r="M43" s="351">
        <v>489</v>
      </c>
      <c r="N43" s="350"/>
      <c r="O43" s="350"/>
      <c r="P43" s="353" t="s">
        <v>381</v>
      </c>
      <c r="Q43" s="351" t="s">
        <v>397</v>
      </c>
      <c r="R43" s="351"/>
      <c r="S43" s="351"/>
    </row>
    <row r="44" spans="1:19" s="9" customFormat="1">
      <c r="A44" s="382" t="s">
        <v>1046</v>
      </c>
      <c r="B44" s="340" t="s">
        <v>383</v>
      </c>
      <c r="C44" s="351"/>
      <c r="D44" s="383"/>
      <c r="E44" s="383"/>
      <c r="F44" s="349">
        <v>44155</v>
      </c>
      <c r="G44" s="349"/>
      <c r="H44" s="351">
        <v>9723</v>
      </c>
      <c r="I44" s="351">
        <v>4169</v>
      </c>
      <c r="J44" s="350"/>
      <c r="K44" s="351">
        <v>7857</v>
      </c>
      <c r="L44" s="344">
        <f t="shared" si="0"/>
        <v>0.42877712640131649</v>
      </c>
      <c r="M44" s="350"/>
      <c r="N44" s="350"/>
      <c r="O44" s="350"/>
      <c r="P44" s="388" t="s">
        <v>387</v>
      </c>
      <c r="Q44" s="351" t="s">
        <v>1038</v>
      </c>
      <c r="R44" s="351"/>
      <c r="S44" s="351"/>
    </row>
    <row r="45" spans="1:19" s="9" customFormat="1">
      <c r="A45" s="382" t="s">
        <v>1043</v>
      </c>
      <c r="B45" s="340" t="s">
        <v>383</v>
      </c>
      <c r="C45" s="351"/>
      <c r="D45" s="383"/>
      <c r="E45" s="383"/>
      <c r="F45" s="349">
        <v>44155</v>
      </c>
      <c r="G45" s="349"/>
      <c r="H45" s="351">
        <v>2762</v>
      </c>
      <c r="I45" s="351">
        <v>712</v>
      </c>
      <c r="J45" s="351">
        <v>6</v>
      </c>
      <c r="K45" s="351">
        <v>1269</v>
      </c>
      <c r="L45" s="344">
        <f t="shared" si="0"/>
        <v>0.25778421433743665</v>
      </c>
      <c r="M45" s="350"/>
      <c r="N45" s="350"/>
      <c r="O45" s="350"/>
      <c r="P45" s="353" t="s">
        <v>417</v>
      </c>
      <c r="Q45" s="351" t="s">
        <v>1044</v>
      </c>
      <c r="R45" s="351"/>
      <c r="S45" s="351"/>
    </row>
    <row r="46" spans="1:19" s="1" customFormat="1">
      <c r="A46" s="361" t="s">
        <v>1047</v>
      </c>
      <c r="B46" s="340" t="s">
        <v>383</v>
      </c>
      <c r="C46" s="341"/>
      <c r="D46" s="245"/>
      <c r="E46" s="245"/>
      <c r="F46" s="342">
        <v>44159</v>
      </c>
      <c r="G46" s="342"/>
      <c r="H46" s="341">
        <v>15175</v>
      </c>
      <c r="I46" s="341">
        <v>6522</v>
      </c>
      <c r="J46" s="341">
        <v>4</v>
      </c>
      <c r="K46" s="341">
        <v>11511</v>
      </c>
      <c r="L46" s="344">
        <f t="shared" si="0"/>
        <v>0.42978583196046127</v>
      </c>
      <c r="M46" s="341">
        <v>12881</v>
      </c>
      <c r="N46" s="345"/>
      <c r="O46" s="341" t="s">
        <v>1029</v>
      </c>
      <c r="P46" s="346" t="s">
        <v>369</v>
      </c>
      <c r="Q46" s="341" t="s">
        <v>397</v>
      </c>
      <c r="R46" s="341"/>
      <c r="S46" s="341"/>
    </row>
    <row r="47" spans="1:19" s="1" customFormat="1">
      <c r="A47" s="361" t="s">
        <v>1047</v>
      </c>
      <c r="B47" s="340" t="s">
        <v>383</v>
      </c>
      <c r="C47" s="341"/>
      <c r="D47" s="245"/>
      <c r="E47" s="245"/>
      <c r="F47" s="342">
        <v>44159</v>
      </c>
      <c r="G47" s="342"/>
      <c r="H47" s="341">
        <v>1996</v>
      </c>
      <c r="I47" s="341">
        <v>1055</v>
      </c>
      <c r="J47" s="341">
        <v>1</v>
      </c>
      <c r="K47" s="341">
        <v>2136</v>
      </c>
      <c r="L47" s="344">
        <f t="shared" si="0"/>
        <v>0.52855711422845686</v>
      </c>
      <c r="M47" s="341">
        <v>1706</v>
      </c>
      <c r="N47" s="345"/>
      <c r="O47" s="341" t="s">
        <v>1029</v>
      </c>
      <c r="P47" s="346" t="s">
        <v>369</v>
      </c>
      <c r="Q47" s="341" t="s">
        <v>397</v>
      </c>
      <c r="R47" s="341"/>
      <c r="S47" s="341"/>
    </row>
    <row r="48" spans="1:19" s="1" customFormat="1">
      <c r="A48" s="361" t="s">
        <v>1047</v>
      </c>
      <c r="B48" s="340" t="s">
        <v>383</v>
      </c>
      <c r="C48" s="341"/>
      <c r="D48" s="245"/>
      <c r="E48" s="245"/>
      <c r="F48" s="342">
        <v>44159</v>
      </c>
      <c r="G48" s="342"/>
      <c r="H48" s="341">
        <v>3190</v>
      </c>
      <c r="I48" s="341">
        <v>684</v>
      </c>
      <c r="J48" s="341">
        <v>36</v>
      </c>
      <c r="K48" s="341">
        <v>1442</v>
      </c>
      <c r="L48" s="344">
        <f t="shared" si="0"/>
        <v>0.21442006269592476</v>
      </c>
      <c r="M48" s="341">
        <v>701</v>
      </c>
      <c r="N48" s="345"/>
      <c r="O48" s="341" t="s">
        <v>1029</v>
      </c>
      <c r="P48" s="346" t="s">
        <v>369</v>
      </c>
      <c r="Q48" s="341" t="s">
        <v>397</v>
      </c>
      <c r="R48" s="341"/>
      <c r="S48" s="341"/>
    </row>
    <row r="49" spans="1:19" s="9" customFormat="1">
      <c r="A49" s="382" t="s">
        <v>1047</v>
      </c>
      <c r="B49" s="340" t="s">
        <v>383</v>
      </c>
      <c r="C49" s="351"/>
      <c r="D49" s="383"/>
      <c r="E49" s="383"/>
      <c r="F49" s="349">
        <v>44159</v>
      </c>
      <c r="G49" s="349"/>
      <c r="H49" s="351">
        <v>3576</v>
      </c>
      <c r="I49" s="351">
        <v>702</v>
      </c>
      <c r="J49" s="351">
        <v>1</v>
      </c>
      <c r="K49" s="351">
        <v>1280</v>
      </c>
      <c r="L49" s="344">
        <f t="shared" si="0"/>
        <v>0.19630872483221476</v>
      </c>
      <c r="M49" s="351">
        <v>2816</v>
      </c>
      <c r="N49" s="350"/>
      <c r="O49" s="351" t="s">
        <v>1029</v>
      </c>
      <c r="P49" s="353" t="s">
        <v>369</v>
      </c>
      <c r="Q49" s="351" t="s">
        <v>397</v>
      </c>
      <c r="R49" s="351"/>
      <c r="S49" s="351"/>
    </row>
    <row r="50" spans="1:19" s="1" customFormat="1">
      <c r="A50" s="361" t="s">
        <v>1048</v>
      </c>
      <c r="B50" s="340" t="s">
        <v>383</v>
      </c>
      <c r="C50" s="341"/>
      <c r="D50" s="245"/>
      <c r="E50" s="245"/>
      <c r="F50" s="342">
        <v>44160</v>
      </c>
      <c r="G50" s="342"/>
      <c r="H50" s="341">
        <v>9677</v>
      </c>
      <c r="I50" s="341">
        <v>1647</v>
      </c>
      <c r="J50" s="345"/>
      <c r="K50" s="341">
        <v>2281</v>
      </c>
      <c r="L50" s="344">
        <f t="shared" si="0"/>
        <v>0.17019737521959286</v>
      </c>
      <c r="M50" s="341">
        <v>7819</v>
      </c>
      <c r="N50" s="345"/>
      <c r="O50" s="345"/>
      <c r="P50" s="346" t="s">
        <v>387</v>
      </c>
      <c r="Q50" s="341" t="s">
        <v>415</v>
      </c>
      <c r="R50" s="341"/>
      <c r="S50" s="341"/>
    </row>
    <row r="51" spans="1:19" s="1" customFormat="1">
      <c r="A51" s="361" t="s">
        <v>1049</v>
      </c>
      <c r="B51" s="340" t="s">
        <v>383</v>
      </c>
      <c r="C51" s="341"/>
      <c r="D51" s="245"/>
      <c r="E51" s="245"/>
      <c r="F51" s="342">
        <v>44160</v>
      </c>
      <c r="G51" s="342"/>
      <c r="H51" s="341">
        <v>9677</v>
      </c>
      <c r="I51" s="341">
        <v>2079</v>
      </c>
      <c r="J51" s="345"/>
      <c r="K51" s="341">
        <v>2828</v>
      </c>
      <c r="L51" s="344">
        <f t="shared" si="0"/>
        <v>0.21483930970342049</v>
      </c>
      <c r="M51" s="345"/>
      <c r="N51" s="345"/>
      <c r="O51" s="345"/>
      <c r="P51" s="346" t="s">
        <v>387</v>
      </c>
      <c r="Q51" s="341" t="s">
        <v>1038</v>
      </c>
      <c r="R51" s="341"/>
      <c r="S51" s="341"/>
    </row>
    <row r="52" spans="1:19" s="9" customFormat="1">
      <c r="A52" s="382" t="s">
        <v>1050</v>
      </c>
      <c r="B52" s="340" t="s">
        <v>383</v>
      </c>
      <c r="C52" s="351"/>
      <c r="D52" s="383"/>
      <c r="E52" s="383"/>
      <c r="F52" s="349">
        <v>44160</v>
      </c>
      <c r="G52" s="349"/>
      <c r="H52" s="351">
        <v>1792</v>
      </c>
      <c r="I52" s="351">
        <v>258</v>
      </c>
      <c r="J52" s="350"/>
      <c r="K52" s="351">
        <v>326</v>
      </c>
      <c r="L52" s="344">
        <f t="shared" si="0"/>
        <v>0.14397321428571427</v>
      </c>
      <c r="M52" s="350"/>
      <c r="N52" s="350"/>
      <c r="O52" s="350"/>
      <c r="P52" s="353" t="s">
        <v>417</v>
      </c>
      <c r="Q52" s="351" t="s">
        <v>1051</v>
      </c>
      <c r="R52" s="351"/>
      <c r="S52" s="351"/>
    </row>
    <row r="53" spans="1:19" s="9" customFormat="1">
      <c r="A53" s="357" t="s">
        <v>1052</v>
      </c>
      <c r="B53" s="340" t="s">
        <v>383</v>
      </c>
      <c r="C53" s="351"/>
      <c r="D53" s="383"/>
      <c r="E53" s="383"/>
      <c r="F53" s="349">
        <v>44166</v>
      </c>
      <c r="G53" s="349"/>
      <c r="H53" s="350"/>
      <c r="I53" s="350"/>
      <c r="J53" s="350"/>
      <c r="K53" s="350"/>
      <c r="L53" s="344"/>
      <c r="M53" s="389">
        <v>130</v>
      </c>
      <c r="N53" s="350"/>
      <c r="O53" s="350"/>
      <c r="P53" s="353" t="s">
        <v>387</v>
      </c>
      <c r="Q53" s="351" t="s">
        <v>468</v>
      </c>
      <c r="R53" s="351"/>
      <c r="S53" s="351"/>
    </row>
    <row r="54" spans="1:19" s="9" customFormat="1">
      <c r="A54" s="357" t="s">
        <v>1053</v>
      </c>
      <c r="B54" s="340" t="s">
        <v>383</v>
      </c>
      <c r="C54" s="351"/>
      <c r="D54" s="383"/>
      <c r="E54" s="383"/>
      <c r="F54" s="349">
        <v>44167</v>
      </c>
      <c r="G54" s="349"/>
      <c r="H54" s="351">
        <v>9674</v>
      </c>
      <c r="I54" s="351">
        <v>2866</v>
      </c>
      <c r="J54" s="350"/>
      <c r="K54" s="351">
        <v>5092</v>
      </c>
      <c r="L54" s="344">
        <f t="shared" si="0"/>
        <v>0.29625801116394457</v>
      </c>
      <c r="M54" s="350"/>
      <c r="N54" s="350"/>
      <c r="O54" s="350"/>
      <c r="P54" s="353" t="s">
        <v>387</v>
      </c>
      <c r="Q54" s="351" t="s">
        <v>1054</v>
      </c>
      <c r="R54" s="351"/>
      <c r="S54" s="351"/>
    </row>
    <row r="55" spans="1:19" s="9" customFormat="1">
      <c r="A55" s="357" t="s">
        <v>1055</v>
      </c>
      <c r="B55" s="340" t="s">
        <v>383</v>
      </c>
      <c r="C55" s="351"/>
      <c r="D55" s="383"/>
      <c r="E55" s="383"/>
      <c r="F55" s="349">
        <v>44167</v>
      </c>
      <c r="G55" s="349"/>
      <c r="H55" s="351">
        <v>5409</v>
      </c>
      <c r="I55" s="351">
        <v>2705</v>
      </c>
      <c r="J55" s="351">
        <v>1</v>
      </c>
      <c r="K55" s="351">
        <v>6754</v>
      </c>
      <c r="L55" s="344">
        <f t="shared" si="0"/>
        <v>0.50009243852837859</v>
      </c>
      <c r="M55" s="350"/>
      <c r="N55" s="350"/>
      <c r="O55" s="350"/>
      <c r="P55" s="353" t="s">
        <v>417</v>
      </c>
      <c r="Q55" s="351" t="s">
        <v>1051</v>
      </c>
      <c r="R55" s="351"/>
      <c r="S55" s="351"/>
    </row>
    <row r="56" spans="1:19" s="9" customFormat="1">
      <c r="A56" s="357" t="s">
        <v>1056</v>
      </c>
      <c r="B56" s="340" t="s">
        <v>383</v>
      </c>
      <c r="C56" s="351"/>
      <c r="D56" s="383"/>
      <c r="E56" s="383"/>
      <c r="F56" s="349">
        <v>44169</v>
      </c>
      <c r="G56" s="349"/>
      <c r="H56" s="351">
        <v>9670</v>
      </c>
      <c r="I56" s="351">
        <v>2771</v>
      </c>
      <c r="J56" s="350"/>
      <c r="K56" s="351">
        <v>4639</v>
      </c>
      <c r="L56" s="344">
        <f t="shared" si="0"/>
        <v>0.28655635987590489</v>
      </c>
      <c r="M56" s="350"/>
      <c r="N56" s="350"/>
      <c r="O56" s="350"/>
      <c r="P56" s="353" t="s">
        <v>387</v>
      </c>
      <c r="Q56" s="351" t="s">
        <v>1057</v>
      </c>
      <c r="R56" s="351"/>
      <c r="S56" s="351"/>
    </row>
    <row r="57" spans="1:19" s="9" customFormat="1">
      <c r="A57" s="357" t="s">
        <v>1058</v>
      </c>
      <c r="B57" s="340" t="s">
        <v>383</v>
      </c>
      <c r="C57" s="351"/>
      <c r="D57" s="383"/>
      <c r="E57" s="383"/>
      <c r="F57" s="349">
        <v>44169</v>
      </c>
      <c r="G57" s="349"/>
      <c r="H57" s="351">
        <v>7400</v>
      </c>
      <c r="I57" s="351">
        <v>2042</v>
      </c>
      <c r="J57" s="351">
        <v>2</v>
      </c>
      <c r="K57" s="351">
        <v>3568</v>
      </c>
      <c r="L57" s="344">
        <f t="shared" si="0"/>
        <v>0.27594594594594596</v>
      </c>
      <c r="M57" s="351">
        <v>8726</v>
      </c>
      <c r="N57" s="350"/>
      <c r="O57" s="350"/>
      <c r="P57" s="353" t="s">
        <v>381</v>
      </c>
      <c r="Q57" s="351" t="s">
        <v>1059</v>
      </c>
      <c r="R57" s="351"/>
      <c r="S57" s="351"/>
    </row>
    <row r="58" spans="1:19" s="9" customFormat="1">
      <c r="A58" s="357" t="s">
        <v>1060</v>
      </c>
      <c r="B58" s="340" t="s">
        <v>383</v>
      </c>
      <c r="C58" s="351"/>
      <c r="D58" s="383"/>
      <c r="E58" s="383"/>
      <c r="F58" s="349">
        <v>44169</v>
      </c>
      <c r="G58" s="349"/>
      <c r="H58" s="351">
        <v>13286</v>
      </c>
      <c r="I58" s="351">
        <v>3883</v>
      </c>
      <c r="J58" s="351">
        <v>5</v>
      </c>
      <c r="K58" s="351">
        <v>6258</v>
      </c>
      <c r="L58" s="344">
        <f t="shared" si="0"/>
        <v>0.29226253198855939</v>
      </c>
      <c r="M58" s="350"/>
      <c r="N58" s="350"/>
      <c r="O58" s="350"/>
      <c r="P58" s="353" t="s">
        <v>417</v>
      </c>
      <c r="Q58" s="351" t="s">
        <v>1044</v>
      </c>
      <c r="R58" s="351"/>
      <c r="S58" s="351"/>
    </row>
    <row r="59" spans="1:19" s="9" customFormat="1">
      <c r="A59" s="357" t="s">
        <v>1061</v>
      </c>
      <c r="B59" s="340" t="s">
        <v>383</v>
      </c>
      <c r="C59" s="351"/>
      <c r="D59" s="383"/>
      <c r="E59" s="383"/>
      <c r="F59" s="349">
        <v>44172</v>
      </c>
      <c r="G59" s="349"/>
      <c r="H59" s="351">
        <v>9668</v>
      </c>
      <c r="I59" s="351">
        <v>2238</v>
      </c>
      <c r="J59" s="350"/>
      <c r="K59" s="351">
        <v>3270</v>
      </c>
      <c r="L59" s="344">
        <f t="shared" si="0"/>
        <v>0.23148531237070749</v>
      </c>
      <c r="M59" s="351">
        <v>7964</v>
      </c>
      <c r="N59" s="350"/>
      <c r="O59" s="350"/>
      <c r="P59" s="353" t="s">
        <v>387</v>
      </c>
      <c r="Q59" s="351" t="s">
        <v>415</v>
      </c>
      <c r="R59" s="351"/>
      <c r="S59" s="351"/>
    </row>
    <row r="60" spans="1:19" s="1" customFormat="1">
      <c r="A60" s="339" t="s">
        <v>1062</v>
      </c>
      <c r="B60" s="340" t="s">
        <v>383</v>
      </c>
      <c r="C60" s="341"/>
      <c r="D60" s="245"/>
      <c r="E60" s="245"/>
      <c r="F60" s="342">
        <v>44172</v>
      </c>
      <c r="G60" s="342"/>
      <c r="H60" s="341">
        <v>9668</v>
      </c>
      <c r="I60" s="341">
        <v>3892</v>
      </c>
      <c r="J60" s="345"/>
      <c r="K60" s="341">
        <v>6640</v>
      </c>
      <c r="L60" s="344">
        <f t="shared" si="0"/>
        <v>0.4025651634257344</v>
      </c>
      <c r="M60" s="341">
        <v>7929</v>
      </c>
      <c r="N60" s="345"/>
      <c r="O60" s="345"/>
      <c r="P60" s="346" t="s">
        <v>387</v>
      </c>
      <c r="Q60" s="341" t="s">
        <v>397</v>
      </c>
      <c r="R60" s="341"/>
      <c r="S60" s="341"/>
    </row>
    <row r="61" spans="1:19" s="1" customFormat="1">
      <c r="A61" s="339" t="s">
        <v>1062</v>
      </c>
      <c r="B61" s="340" t="s">
        <v>383</v>
      </c>
      <c r="C61" s="341"/>
      <c r="D61" s="245"/>
      <c r="E61" s="245"/>
      <c r="F61" s="342">
        <v>44172</v>
      </c>
      <c r="G61" s="342"/>
      <c r="H61" s="341">
        <v>5708</v>
      </c>
      <c r="I61" s="341">
        <v>2575</v>
      </c>
      <c r="J61" s="341">
        <v>2</v>
      </c>
      <c r="K61" s="341">
        <v>4607</v>
      </c>
      <c r="L61" s="344">
        <f t="shared" si="0"/>
        <v>0.45112123335669235</v>
      </c>
      <c r="M61" s="341">
        <v>5442</v>
      </c>
      <c r="N61" s="345"/>
      <c r="O61" s="345"/>
      <c r="P61" s="346" t="s">
        <v>381</v>
      </c>
      <c r="Q61" s="341" t="s">
        <v>397</v>
      </c>
      <c r="R61" s="341"/>
      <c r="S61" s="341"/>
    </row>
    <row r="62" spans="1:19" s="9" customFormat="1">
      <c r="A62" s="357" t="s">
        <v>1062</v>
      </c>
      <c r="B62" s="340" t="s">
        <v>383</v>
      </c>
      <c r="C62" s="351"/>
      <c r="D62" s="383"/>
      <c r="E62" s="383"/>
      <c r="F62" s="349">
        <v>44172</v>
      </c>
      <c r="G62" s="349"/>
      <c r="H62" s="351">
        <v>12652</v>
      </c>
      <c r="I62" s="351">
        <v>5890</v>
      </c>
      <c r="J62" s="351">
        <v>4</v>
      </c>
      <c r="K62" s="351">
        <v>10715</v>
      </c>
      <c r="L62" s="344">
        <f t="shared" si="0"/>
        <v>0.46553904521024342</v>
      </c>
      <c r="M62" s="351">
        <v>12119</v>
      </c>
      <c r="N62" s="350"/>
      <c r="O62" s="350"/>
      <c r="P62" s="353" t="s">
        <v>417</v>
      </c>
      <c r="Q62" s="351" t="s">
        <v>397</v>
      </c>
      <c r="R62" s="351"/>
      <c r="S62" s="351"/>
    </row>
    <row r="63" spans="1:19" s="9" customFormat="1">
      <c r="A63" s="357" t="s">
        <v>1063</v>
      </c>
      <c r="B63" s="340" t="s">
        <v>383</v>
      </c>
      <c r="C63" s="351"/>
      <c r="D63" s="383"/>
      <c r="E63" s="383"/>
      <c r="F63" s="349">
        <v>44175</v>
      </c>
      <c r="G63" s="349"/>
      <c r="H63" s="351">
        <v>827</v>
      </c>
      <c r="I63" s="351">
        <v>82</v>
      </c>
      <c r="J63" s="350"/>
      <c r="K63" s="351">
        <v>109</v>
      </c>
      <c r="L63" s="344">
        <f t="shared" si="0"/>
        <v>9.915356711003627E-2</v>
      </c>
      <c r="M63" s="350"/>
      <c r="N63" s="350"/>
      <c r="O63" s="350"/>
      <c r="P63" s="353" t="s">
        <v>387</v>
      </c>
      <c r="Q63" s="351" t="s">
        <v>1064</v>
      </c>
      <c r="R63" s="351"/>
      <c r="S63" s="351"/>
    </row>
    <row r="64" spans="1:19" s="9" customFormat="1">
      <c r="A64" s="357" t="s">
        <v>1065</v>
      </c>
      <c r="B64" s="340" t="s">
        <v>383</v>
      </c>
      <c r="C64" s="358"/>
      <c r="D64" s="359"/>
      <c r="E64" s="359"/>
      <c r="F64" s="342">
        <v>44176</v>
      </c>
      <c r="G64" s="342"/>
      <c r="H64" s="341">
        <v>13275</v>
      </c>
      <c r="I64" s="341">
        <v>1340</v>
      </c>
      <c r="J64" s="341">
        <v>5</v>
      </c>
      <c r="K64" s="341">
        <v>1544</v>
      </c>
      <c r="L64" s="344">
        <f t="shared" si="0"/>
        <v>0.10094161958568738</v>
      </c>
      <c r="M64" s="345"/>
      <c r="N64" s="390"/>
      <c r="O64" s="350"/>
      <c r="P64" s="353" t="s">
        <v>417</v>
      </c>
      <c r="Q64" s="351" t="s">
        <v>1036</v>
      </c>
      <c r="R64" s="351"/>
      <c r="S64" s="351"/>
    </row>
    <row r="65" spans="1:19" s="9" customFormat="1">
      <c r="A65" s="357" t="s">
        <v>1066</v>
      </c>
      <c r="B65" s="340" t="s">
        <v>383</v>
      </c>
      <c r="C65" s="358"/>
      <c r="D65" s="359"/>
      <c r="E65" s="359"/>
      <c r="F65" s="342">
        <v>44176</v>
      </c>
      <c r="G65" s="342"/>
      <c r="H65" s="341">
        <v>9663</v>
      </c>
      <c r="I65" s="341">
        <v>855</v>
      </c>
      <c r="J65" s="345"/>
      <c r="K65" s="341">
        <v>970</v>
      </c>
      <c r="L65" s="344">
        <f t="shared" si="0"/>
        <v>8.8481837938528402E-2</v>
      </c>
      <c r="M65" s="345"/>
      <c r="N65" s="390"/>
      <c r="O65" s="350"/>
      <c r="P65" s="353" t="s">
        <v>387</v>
      </c>
      <c r="Q65" s="351" t="s">
        <v>471</v>
      </c>
      <c r="R65" s="351"/>
      <c r="S65" s="351"/>
    </row>
    <row r="66" spans="1:19" s="271" customFormat="1">
      <c r="A66" s="391" t="s">
        <v>1067</v>
      </c>
      <c r="B66" s="340" t="s">
        <v>383</v>
      </c>
      <c r="C66" s="366"/>
      <c r="D66" s="381"/>
      <c r="E66" s="381"/>
      <c r="F66" s="342">
        <v>44180</v>
      </c>
      <c r="G66" s="342"/>
      <c r="H66" s="345"/>
      <c r="I66" s="345"/>
      <c r="J66" s="345"/>
      <c r="K66" s="345"/>
      <c r="L66" s="344"/>
      <c r="M66" s="341">
        <v>2738</v>
      </c>
      <c r="N66" s="392"/>
      <c r="O66" s="372"/>
      <c r="P66" s="393" t="s">
        <v>381</v>
      </c>
      <c r="Q66" s="232" t="s">
        <v>1068</v>
      </c>
      <c r="R66" s="218"/>
      <c r="S66" s="218"/>
    </row>
    <row r="67" spans="1:19" s="9" customFormat="1">
      <c r="A67" s="394" t="s">
        <v>1069</v>
      </c>
      <c r="B67" s="340" t="s">
        <v>383</v>
      </c>
      <c r="C67" s="395"/>
      <c r="D67" s="395"/>
      <c r="E67" s="395"/>
      <c r="F67" s="342">
        <v>44183</v>
      </c>
      <c r="G67" s="342"/>
      <c r="H67" s="341">
        <v>7201</v>
      </c>
      <c r="I67" s="341">
        <v>1577</v>
      </c>
      <c r="J67" s="341">
        <v>2</v>
      </c>
      <c r="K67" s="341">
        <v>2608</v>
      </c>
      <c r="L67" s="344">
        <f t="shared" si="0"/>
        <v>0.21899736147757257</v>
      </c>
      <c r="M67" s="341">
        <v>5852</v>
      </c>
      <c r="N67" s="390"/>
      <c r="O67" s="350"/>
      <c r="P67" s="396" t="s">
        <v>387</v>
      </c>
      <c r="Q67" s="341" t="s">
        <v>1070</v>
      </c>
      <c r="R67" s="227"/>
      <c r="S67" s="351"/>
    </row>
    <row r="68" spans="1:19" s="1" customFormat="1">
      <c r="A68" s="339" t="s">
        <v>1071</v>
      </c>
      <c r="B68" s="340" t="s">
        <v>383</v>
      </c>
      <c r="C68" s="341"/>
      <c r="D68" s="245"/>
      <c r="E68" s="246"/>
      <c r="F68" s="397">
        <v>44183</v>
      </c>
      <c r="G68" s="397"/>
      <c r="H68" s="372"/>
      <c r="I68" s="372"/>
      <c r="J68" s="372"/>
      <c r="K68" s="372"/>
      <c r="L68" s="344"/>
      <c r="M68" s="218">
        <v>1139</v>
      </c>
      <c r="N68" s="345"/>
      <c r="O68" s="345"/>
      <c r="P68" s="346" t="s">
        <v>417</v>
      </c>
      <c r="Q68" s="218" t="s">
        <v>1072</v>
      </c>
      <c r="R68" s="341"/>
      <c r="S68" s="341"/>
    </row>
    <row r="69" spans="1:19">
      <c r="A69" s="391" t="s">
        <v>788</v>
      </c>
      <c r="B69" s="340" t="s">
        <v>383</v>
      </c>
      <c r="C69" s="218"/>
      <c r="D69" s="246"/>
      <c r="E69" s="246"/>
      <c r="F69" s="398" t="s">
        <v>1073</v>
      </c>
      <c r="G69" s="399"/>
      <c r="H69" s="221"/>
      <c r="I69" s="221"/>
      <c r="J69" s="221"/>
      <c r="K69" s="221"/>
      <c r="L69" s="344"/>
      <c r="M69" s="400"/>
      <c r="N69" s="400"/>
      <c r="O69" s="221"/>
      <c r="P69" s="373"/>
      <c r="Q69" s="221"/>
      <c r="R69" s="221"/>
      <c r="S69" s="221"/>
    </row>
    <row r="70" spans="1:19">
      <c r="A70" s="357" t="s">
        <v>1074</v>
      </c>
      <c r="B70" s="340" t="s">
        <v>383</v>
      </c>
      <c r="C70" s="351"/>
      <c r="D70" s="383"/>
      <c r="E70" s="383"/>
      <c r="F70" s="401">
        <v>44180</v>
      </c>
      <c r="G70" s="399"/>
      <c r="H70" s="221">
        <v>423515</v>
      </c>
      <c r="I70" s="221">
        <v>130699</v>
      </c>
      <c r="J70" s="221">
        <v>28891</v>
      </c>
      <c r="K70" s="221">
        <v>188433</v>
      </c>
      <c r="L70" s="344">
        <f t="shared" ref="L70:L92" si="1">I70/H70</f>
        <v>0.30860536226579932</v>
      </c>
      <c r="M70" s="402"/>
      <c r="N70" s="402"/>
      <c r="O70" s="402"/>
      <c r="P70" s="373" t="s">
        <v>1075</v>
      </c>
      <c r="Q70" s="221" t="s">
        <v>397</v>
      </c>
      <c r="R70" s="221"/>
      <c r="S70" s="221"/>
    </row>
    <row r="71" spans="1:19" s="9" customFormat="1">
      <c r="A71" s="382" t="s">
        <v>1076</v>
      </c>
      <c r="B71" s="340" t="s">
        <v>383</v>
      </c>
      <c r="C71" s="351"/>
      <c r="D71" s="383"/>
      <c r="E71" s="383"/>
      <c r="F71" s="401">
        <v>44197</v>
      </c>
      <c r="G71" s="401"/>
      <c r="H71" s="351">
        <v>1327</v>
      </c>
      <c r="I71" s="351">
        <v>555</v>
      </c>
      <c r="J71" s="350"/>
      <c r="K71" s="351">
        <v>1318</v>
      </c>
      <c r="L71" s="344">
        <f t="shared" si="1"/>
        <v>0.41823662396382816</v>
      </c>
      <c r="M71" s="351">
        <v>839</v>
      </c>
      <c r="N71" s="350"/>
      <c r="O71" s="350"/>
      <c r="P71" s="353" t="s">
        <v>387</v>
      </c>
      <c r="Q71" s="351" t="s">
        <v>1077</v>
      </c>
      <c r="R71" s="351"/>
      <c r="S71" s="351"/>
    </row>
    <row r="72" spans="1:19" s="9" customFormat="1">
      <c r="A72" s="382" t="s">
        <v>1076</v>
      </c>
      <c r="B72" s="340" t="s">
        <v>383</v>
      </c>
      <c r="C72" s="351"/>
      <c r="D72" s="383"/>
      <c r="E72" s="383"/>
      <c r="F72" s="401">
        <v>44200</v>
      </c>
      <c r="G72" s="401"/>
      <c r="H72" s="350"/>
      <c r="I72" s="350"/>
      <c r="J72" s="350"/>
      <c r="K72" s="350"/>
      <c r="L72" s="344"/>
      <c r="M72" s="351">
        <v>1099</v>
      </c>
      <c r="N72" s="350"/>
      <c r="O72" s="350"/>
      <c r="P72" s="353" t="s">
        <v>387</v>
      </c>
      <c r="Q72" s="351" t="s">
        <v>1077</v>
      </c>
      <c r="R72" s="351"/>
      <c r="S72" s="351"/>
    </row>
    <row r="73" spans="1:19" s="9" customFormat="1">
      <c r="A73" s="382" t="s">
        <v>1069</v>
      </c>
      <c r="B73" s="340" t="s">
        <v>383</v>
      </c>
      <c r="C73" s="351"/>
      <c r="D73" s="383"/>
      <c r="E73" s="383"/>
      <c r="F73" s="401">
        <v>44200</v>
      </c>
      <c r="G73" s="401"/>
      <c r="H73" s="351"/>
      <c r="I73" s="351"/>
      <c r="J73" s="351"/>
      <c r="K73" s="351"/>
      <c r="L73" s="344" t="e">
        <f t="shared" si="1"/>
        <v>#DIV/0!</v>
      </c>
      <c r="M73" s="351"/>
      <c r="N73" s="351"/>
      <c r="O73" s="351"/>
      <c r="P73" s="353" t="s">
        <v>387</v>
      </c>
      <c r="Q73" s="351" t="s">
        <v>1070</v>
      </c>
      <c r="R73" s="351"/>
      <c r="S73" s="351"/>
    </row>
    <row r="74" spans="1:19" s="9" customFormat="1">
      <c r="A74" s="382" t="s">
        <v>1078</v>
      </c>
      <c r="B74" s="340" t="s">
        <v>383</v>
      </c>
      <c r="C74" s="351"/>
      <c r="D74" s="383"/>
      <c r="E74" s="383"/>
      <c r="F74" s="401">
        <v>44201</v>
      </c>
      <c r="G74" s="401"/>
      <c r="H74" s="351">
        <v>1418</v>
      </c>
      <c r="I74" s="351">
        <v>531</v>
      </c>
      <c r="J74" s="351">
        <v>23</v>
      </c>
      <c r="K74" s="351">
        <v>1214</v>
      </c>
      <c r="L74" s="344">
        <f t="shared" si="1"/>
        <v>0.37447108603667134</v>
      </c>
      <c r="M74" s="350"/>
      <c r="N74" s="350"/>
      <c r="O74" s="351"/>
      <c r="P74" s="353" t="s">
        <v>387</v>
      </c>
      <c r="Q74" s="351" t="s">
        <v>468</v>
      </c>
      <c r="R74" s="351"/>
      <c r="S74" s="351"/>
    </row>
    <row r="75" spans="1:19" s="9" customFormat="1">
      <c r="A75" s="382" t="s">
        <v>1079</v>
      </c>
      <c r="B75" s="340" t="s">
        <v>383</v>
      </c>
      <c r="C75" s="351"/>
      <c r="D75" s="383"/>
      <c r="E75" s="383"/>
      <c r="F75" s="401">
        <v>44202</v>
      </c>
      <c r="G75" s="401"/>
      <c r="H75" s="350"/>
      <c r="I75" s="350"/>
      <c r="J75" s="350"/>
      <c r="K75" s="350"/>
      <c r="L75" s="344"/>
      <c r="M75" s="351">
        <v>8238</v>
      </c>
      <c r="N75" s="350"/>
      <c r="O75" s="351"/>
      <c r="P75" s="353" t="s">
        <v>381</v>
      </c>
      <c r="Q75" s="351" t="s">
        <v>1022</v>
      </c>
      <c r="R75" s="351"/>
      <c r="S75" s="351"/>
    </row>
    <row r="76" spans="1:19" s="9" customFormat="1">
      <c r="A76" s="382" t="s">
        <v>1080</v>
      </c>
      <c r="B76" s="340" t="s">
        <v>383</v>
      </c>
      <c r="C76" s="351"/>
      <c r="D76" s="383"/>
      <c r="E76" s="383"/>
      <c r="F76" s="401">
        <v>44202</v>
      </c>
      <c r="G76" s="401"/>
      <c r="H76" s="350"/>
      <c r="I76" s="350"/>
      <c r="J76" s="350"/>
      <c r="K76" s="350"/>
      <c r="L76" s="344"/>
      <c r="M76" s="351">
        <v>9224</v>
      </c>
      <c r="N76" s="350"/>
      <c r="O76" s="351"/>
      <c r="P76" s="353" t="s">
        <v>417</v>
      </c>
      <c r="Q76" s="351" t="s">
        <v>1072</v>
      </c>
      <c r="R76" s="351"/>
      <c r="S76" s="351"/>
    </row>
    <row r="77" spans="1:19" s="9" customFormat="1">
      <c r="A77" s="382" t="s">
        <v>1069</v>
      </c>
      <c r="B77" s="340" t="s">
        <v>383</v>
      </c>
      <c r="C77" s="351"/>
      <c r="D77" s="383"/>
      <c r="E77" s="383"/>
      <c r="F77" s="401">
        <v>44202</v>
      </c>
      <c r="G77" s="401"/>
      <c r="H77" s="351"/>
      <c r="I77" s="351"/>
      <c r="J77" s="351"/>
      <c r="K77" s="351"/>
      <c r="L77" s="344" t="e">
        <f t="shared" si="1"/>
        <v>#DIV/0!</v>
      </c>
      <c r="M77" s="351"/>
      <c r="N77" s="351"/>
      <c r="O77" s="351"/>
      <c r="P77" s="353" t="s">
        <v>387</v>
      </c>
      <c r="Q77" s="351" t="s">
        <v>1070</v>
      </c>
      <c r="R77" s="351"/>
      <c r="S77" s="351"/>
    </row>
    <row r="78" spans="1:19" s="1" customFormat="1">
      <c r="A78" s="361" t="s">
        <v>714</v>
      </c>
      <c r="B78" s="340" t="s">
        <v>383</v>
      </c>
      <c r="C78" s="341"/>
      <c r="D78" s="245"/>
      <c r="E78" s="245"/>
      <c r="F78" s="342">
        <v>44203</v>
      </c>
      <c r="G78" s="342"/>
      <c r="H78" s="341">
        <v>23723</v>
      </c>
      <c r="I78" s="341">
        <v>12248</v>
      </c>
      <c r="J78" s="341">
        <v>9</v>
      </c>
      <c r="K78" s="341">
        <v>24407</v>
      </c>
      <c r="L78" s="344">
        <f t="shared" si="1"/>
        <v>0.51629220587615399</v>
      </c>
      <c r="M78" s="345"/>
      <c r="N78" s="345"/>
      <c r="O78" s="341"/>
      <c r="P78" s="346" t="s">
        <v>369</v>
      </c>
      <c r="Q78" s="341" t="s">
        <v>397</v>
      </c>
      <c r="R78" s="341"/>
      <c r="S78" s="341"/>
    </row>
    <row r="79" spans="1:19" s="1" customFormat="1">
      <c r="A79" s="361" t="s">
        <v>1081</v>
      </c>
      <c r="B79" s="340" t="s">
        <v>383</v>
      </c>
      <c r="C79" s="341"/>
      <c r="D79" s="245"/>
      <c r="E79" s="245"/>
      <c r="F79" s="342">
        <v>44202</v>
      </c>
      <c r="G79" s="342"/>
      <c r="H79" s="341">
        <v>5026</v>
      </c>
      <c r="I79" s="341">
        <v>2388</v>
      </c>
      <c r="J79" s="341">
        <v>6</v>
      </c>
      <c r="K79" s="341">
        <v>5132</v>
      </c>
      <c r="L79" s="344">
        <f t="shared" si="1"/>
        <v>0.47512932749701553</v>
      </c>
      <c r="M79" s="345"/>
      <c r="N79" s="345"/>
      <c r="O79" s="341"/>
      <c r="P79" s="346" t="s">
        <v>381</v>
      </c>
      <c r="Q79" s="341" t="s">
        <v>413</v>
      </c>
      <c r="R79" s="341"/>
      <c r="S79" s="341"/>
    </row>
    <row r="80" spans="1:19" s="1" customFormat="1">
      <c r="A80" s="361" t="s">
        <v>1082</v>
      </c>
      <c r="B80" s="340" t="s">
        <v>383</v>
      </c>
      <c r="C80" s="341"/>
      <c r="D80" s="245"/>
      <c r="E80" s="245"/>
      <c r="F80" s="342">
        <v>44204</v>
      </c>
      <c r="G80" s="342"/>
      <c r="H80" s="341">
        <v>612</v>
      </c>
      <c r="I80" s="341">
        <v>268</v>
      </c>
      <c r="J80" s="341">
        <v>0</v>
      </c>
      <c r="K80" s="341">
        <v>591</v>
      </c>
      <c r="L80" s="344">
        <f t="shared" si="1"/>
        <v>0.43790849673202614</v>
      </c>
      <c r="M80" s="345"/>
      <c r="N80" s="345"/>
      <c r="O80" s="341"/>
      <c r="P80" s="346" t="s">
        <v>387</v>
      </c>
      <c r="Q80" s="341" t="s">
        <v>1083</v>
      </c>
      <c r="R80" s="341"/>
      <c r="S80" s="341"/>
    </row>
    <row r="81" spans="1:19" s="1" customFormat="1">
      <c r="A81" s="361" t="s">
        <v>1084</v>
      </c>
      <c r="B81" s="340" t="s">
        <v>383</v>
      </c>
      <c r="C81" s="341"/>
      <c r="D81" s="245"/>
      <c r="E81" s="245"/>
      <c r="F81" s="342">
        <v>44204</v>
      </c>
      <c r="G81" s="342"/>
      <c r="H81" s="341">
        <v>5233</v>
      </c>
      <c r="I81" s="341">
        <v>1867</v>
      </c>
      <c r="J81" s="341">
        <v>3</v>
      </c>
      <c r="K81" s="341">
        <v>3691</v>
      </c>
      <c r="L81" s="344">
        <f t="shared" si="1"/>
        <v>0.35677431683546723</v>
      </c>
      <c r="M81" s="341">
        <v>265</v>
      </c>
      <c r="N81" s="345"/>
      <c r="O81" s="341"/>
      <c r="P81" s="346" t="s">
        <v>381</v>
      </c>
      <c r="Q81" s="341" t="s">
        <v>413</v>
      </c>
      <c r="R81" s="341"/>
      <c r="S81" s="341"/>
    </row>
    <row r="82" spans="1:19" s="1" customFormat="1" ht="15" customHeight="1">
      <c r="A82" s="361" t="s">
        <v>1085</v>
      </c>
      <c r="B82" s="340" t="s">
        <v>383</v>
      </c>
      <c r="C82" s="341"/>
      <c r="D82" s="245"/>
      <c r="E82" s="245"/>
      <c r="F82" s="342">
        <v>44204</v>
      </c>
      <c r="G82" s="342"/>
      <c r="H82" s="341">
        <v>1633</v>
      </c>
      <c r="I82" s="341">
        <v>662</v>
      </c>
      <c r="J82" s="341">
        <v>0</v>
      </c>
      <c r="K82" s="341">
        <v>1276</v>
      </c>
      <c r="L82" s="344">
        <f t="shared" si="1"/>
        <v>0.40538885486834048</v>
      </c>
      <c r="M82" s="341">
        <v>1205</v>
      </c>
      <c r="N82" s="341"/>
      <c r="O82" s="341"/>
      <c r="P82" s="346" t="s">
        <v>387</v>
      </c>
      <c r="Q82" s="341" t="s">
        <v>1083</v>
      </c>
      <c r="R82" s="341"/>
      <c r="S82" s="341"/>
    </row>
    <row r="83" spans="1:19" s="1" customFormat="1">
      <c r="A83" s="361" t="s">
        <v>1086</v>
      </c>
      <c r="B83" s="340" t="s">
        <v>383</v>
      </c>
      <c r="C83" s="341"/>
      <c r="D83" s="245"/>
      <c r="E83" s="245"/>
      <c r="F83" s="342">
        <v>44207</v>
      </c>
      <c r="G83" s="342"/>
      <c r="H83" s="341">
        <v>1873</v>
      </c>
      <c r="I83" s="341">
        <v>827</v>
      </c>
      <c r="J83" s="341">
        <v>0</v>
      </c>
      <c r="K83" s="341">
        <v>1774</v>
      </c>
      <c r="L83" s="344">
        <f t="shared" si="1"/>
        <v>0.44153764014949282</v>
      </c>
      <c r="M83" s="341"/>
      <c r="N83" s="341"/>
      <c r="O83" s="341"/>
      <c r="P83" s="346" t="s">
        <v>417</v>
      </c>
      <c r="Q83" s="341" t="s">
        <v>1051</v>
      </c>
      <c r="R83" s="341"/>
      <c r="S83" s="341"/>
    </row>
    <row r="84" spans="1:19" s="1" customFormat="1">
      <c r="A84" s="361" t="s">
        <v>1087</v>
      </c>
      <c r="B84" s="340" t="s">
        <v>383</v>
      </c>
      <c r="C84" s="341"/>
      <c r="D84" s="245"/>
      <c r="E84" s="245"/>
      <c r="F84" s="342">
        <v>44204</v>
      </c>
      <c r="G84" s="342"/>
      <c r="H84" s="341">
        <v>8757</v>
      </c>
      <c r="I84" s="341">
        <v>3740</v>
      </c>
      <c r="J84" s="341">
        <v>1</v>
      </c>
      <c r="K84" s="341">
        <v>7153</v>
      </c>
      <c r="L84" s="344">
        <f t="shared" si="1"/>
        <v>0.42708690190704579</v>
      </c>
      <c r="M84" s="345"/>
      <c r="N84" s="345"/>
      <c r="O84" s="341"/>
      <c r="P84" s="346" t="s">
        <v>387</v>
      </c>
      <c r="Q84" s="341" t="s">
        <v>415</v>
      </c>
      <c r="R84" s="341"/>
      <c r="S84" s="341"/>
    </row>
    <row r="85" spans="1:19" s="1" customFormat="1">
      <c r="A85" s="361" t="s">
        <v>1088</v>
      </c>
      <c r="B85" s="340" t="s">
        <v>383</v>
      </c>
      <c r="C85" s="341"/>
      <c r="D85" s="245"/>
      <c r="E85" s="245"/>
      <c r="F85" s="342">
        <v>44207</v>
      </c>
      <c r="G85" s="342"/>
      <c r="H85" s="345"/>
      <c r="I85" s="345"/>
      <c r="J85" s="345"/>
      <c r="K85" s="345"/>
      <c r="L85" s="344"/>
      <c r="M85" s="341">
        <f>SUM(M81:M84)</f>
        <v>1470</v>
      </c>
      <c r="N85" s="345"/>
      <c r="O85" s="341"/>
      <c r="P85" s="346" t="s">
        <v>381</v>
      </c>
      <c r="Q85" s="341" t="s">
        <v>1022</v>
      </c>
      <c r="R85" s="341"/>
      <c r="S85" s="341"/>
    </row>
    <row r="86" spans="1:19" s="1" customFormat="1">
      <c r="A86" s="361" t="s">
        <v>1089</v>
      </c>
      <c r="B86" s="340" t="s">
        <v>383</v>
      </c>
      <c r="C86" s="341"/>
      <c r="D86" s="245" t="s">
        <v>1090</v>
      </c>
      <c r="E86" s="245"/>
      <c r="F86" s="342">
        <v>44209</v>
      </c>
      <c r="G86" s="342"/>
      <c r="H86" s="341">
        <v>9255</v>
      </c>
      <c r="I86" s="341">
        <v>3533</v>
      </c>
      <c r="J86" s="341">
        <v>1</v>
      </c>
      <c r="K86" s="341">
        <v>6027</v>
      </c>
      <c r="L86" s="344">
        <f t="shared" si="1"/>
        <v>0.38173960021609943</v>
      </c>
      <c r="M86" s="345"/>
      <c r="N86" s="345"/>
      <c r="O86" s="345"/>
      <c r="P86" s="346" t="s">
        <v>387</v>
      </c>
      <c r="Q86" s="341" t="s">
        <v>1038</v>
      </c>
      <c r="R86" s="341"/>
      <c r="S86" s="341"/>
    </row>
    <row r="87" spans="1:19" s="1" customFormat="1">
      <c r="A87" s="361" t="s">
        <v>1091</v>
      </c>
      <c r="B87" s="340" t="s">
        <v>383</v>
      </c>
      <c r="C87" s="341"/>
      <c r="D87" s="245" t="s">
        <v>1092</v>
      </c>
      <c r="E87" s="245"/>
      <c r="F87" s="342">
        <v>44209</v>
      </c>
      <c r="G87" s="342"/>
      <c r="H87" s="345"/>
      <c r="I87" s="345"/>
      <c r="J87" s="345"/>
      <c r="K87" s="345"/>
      <c r="L87" s="344"/>
      <c r="M87" s="341">
        <v>524</v>
      </c>
      <c r="N87" s="345"/>
      <c r="O87" s="341"/>
      <c r="P87" s="346" t="s">
        <v>387</v>
      </c>
      <c r="Q87" s="341" t="s">
        <v>1093</v>
      </c>
      <c r="R87" s="341"/>
      <c r="S87" s="341"/>
    </row>
    <row r="88" spans="1:19" s="1" customFormat="1">
      <c r="A88" s="361" t="s">
        <v>1094</v>
      </c>
      <c r="B88" s="340" t="s">
        <v>383</v>
      </c>
      <c r="C88" s="341"/>
      <c r="D88" s="245" t="s">
        <v>1090</v>
      </c>
      <c r="E88" s="245"/>
      <c r="F88" s="342">
        <v>44210</v>
      </c>
      <c r="G88" s="342"/>
      <c r="H88" s="341">
        <v>9312</v>
      </c>
      <c r="I88" s="341">
        <v>2762</v>
      </c>
      <c r="J88" s="341">
        <v>1</v>
      </c>
      <c r="K88" s="341">
        <v>4139</v>
      </c>
      <c r="L88" s="344">
        <f t="shared" si="1"/>
        <v>0.29660652920962199</v>
      </c>
      <c r="M88" s="345"/>
      <c r="N88" s="345"/>
      <c r="O88" s="341"/>
      <c r="P88" s="346" t="s">
        <v>387</v>
      </c>
      <c r="Q88" s="341" t="s">
        <v>1083</v>
      </c>
      <c r="R88" s="341"/>
      <c r="S88" s="341"/>
    </row>
    <row r="89" spans="1:19" s="1" customFormat="1">
      <c r="A89" s="361" t="s">
        <v>1095</v>
      </c>
      <c r="B89" s="340" t="s">
        <v>383</v>
      </c>
      <c r="C89" s="341"/>
      <c r="D89" s="245" t="s">
        <v>1096</v>
      </c>
      <c r="E89" s="245"/>
      <c r="F89" s="342">
        <v>44209</v>
      </c>
      <c r="G89" s="342"/>
      <c r="H89" s="341">
        <v>27197</v>
      </c>
      <c r="I89" s="403">
        <v>12835</v>
      </c>
      <c r="J89" s="341">
        <v>4</v>
      </c>
      <c r="K89" s="341">
        <v>25762</v>
      </c>
      <c r="L89" s="344">
        <f t="shared" si="1"/>
        <v>0.47192705077765928</v>
      </c>
      <c r="M89" s="345"/>
      <c r="N89" s="345"/>
      <c r="O89" s="341"/>
      <c r="P89" s="346" t="s">
        <v>369</v>
      </c>
      <c r="Q89" s="341" t="s">
        <v>397</v>
      </c>
      <c r="R89" s="341"/>
      <c r="S89" s="341"/>
    </row>
    <row r="90" spans="1:19" s="1" customFormat="1">
      <c r="A90" s="361" t="s">
        <v>1097</v>
      </c>
      <c r="B90" s="340" t="s">
        <v>383</v>
      </c>
      <c r="C90" s="341"/>
      <c r="D90" s="245" t="s">
        <v>405</v>
      </c>
      <c r="E90" s="245"/>
      <c r="F90" s="342">
        <v>44210</v>
      </c>
      <c r="G90" s="342"/>
      <c r="H90" s="341">
        <v>1781</v>
      </c>
      <c r="I90" s="341">
        <v>393</v>
      </c>
      <c r="J90" s="341">
        <v>1</v>
      </c>
      <c r="K90" s="341">
        <v>525</v>
      </c>
      <c r="L90" s="344">
        <f t="shared" si="1"/>
        <v>0.2206625491297024</v>
      </c>
      <c r="M90" s="345"/>
      <c r="N90" s="345"/>
      <c r="O90" s="341"/>
      <c r="P90" s="346" t="s">
        <v>387</v>
      </c>
      <c r="Q90" s="341" t="s">
        <v>1083</v>
      </c>
      <c r="R90" s="341"/>
      <c r="S90" s="341"/>
    </row>
    <row r="91" spans="1:19" s="1" customFormat="1">
      <c r="A91" s="361" t="s">
        <v>1082</v>
      </c>
      <c r="B91" s="340" t="s">
        <v>383</v>
      </c>
      <c r="C91" s="341"/>
      <c r="D91" s="245" t="s">
        <v>405</v>
      </c>
      <c r="E91" s="245"/>
      <c r="F91" s="342">
        <v>44210</v>
      </c>
      <c r="G91" s="342"/>
      <c r="H91" s="341">
        <v>612</v>
      </c>
      <c r="I91" s="341">
        <v>206</v>
      </c>
      <c r="J91" s="341">
        <v>0</v>
      </c>
      <c r="K91" s="341">
        <v>367</v>
      </c>
      <c r="L91" s="344">
        <f t="shared" si="1"/>
        <v>0.33660130718954251</v>
      </c>
      <c r="M91" s="345"/>
      <c r="N91" s="345"/>
      <c r="O91" s="341"/>
      <c r="P91" s="346" t="s">
        <v>387</v>
      </c>
      <c r="Q91" s="341" t="s">
        <v>1083</v>
      </c>
      <c r="R91" s="341"/>
      <c r="S91" s="341"/>
    </row>
    <row r="92" spans="1:19" s="1" customFormat="1">
      <c r="A92" s="361" t="s">
        <v>1098</v>
      </c>
      <c r="B92" s="340" t="s">
        <v>383</v>
      </c>
      <c r="C92" s="341"/>
      <c r="D92" s="245" t="s">
        <v>1099</v>
      </c>
      <c r="E92" s="245"/>
      <c r="F92" s="342">
        <v>44210</v>
      </c>
      <c r="G92" s="342"/>
      <c r="H92" s="341">
        <v>12364</v>
      </c>
      <c r="I92" s="341">
        <v>4803</v>
      </c>
      <c r="J92" s="341">
        <v>3</v>
      </c>
      <c r="K92" s="341">
        <v>7388</v>
      </c>
      <c r="L92" s="344">
        <f t="shared" si="1"/>
        <v>0.388466515690715</v>
      </c>
      <c r="M92" s="345"/>
      <c r="N92" s="345"/>
      <c r="O92" s="341"/>
      <c r="P92" s="346" t="s">
        <v>417</v>
      </c>
      <c r="Q92" s="341" t="s">
        <v>1100</v>
      </c>
      <c r="R92" s="341"/>
      <c r="S92" s="341"/>
    </row>
    <row r="93" spans="1:19" s="1" customFormat="1">
      <c r="A93" s="361" t="s">
        <v>716</v>
      </c>
      <c r="B93" s="340" t="s">
        <v>383</v>
      </c>
      <c r="C93" s="341"/>
      <c r="D93" s="245" t="s">
        <v>1096</v>
      </c>
      <c r="E93" s="245"/>
      <c r="F93" s="342">
        <v>44211</v>
      </c>
      <c r="G93" s="404"/>
      <c r="H93" s="403">
        <v>27455</v>
      </c>
      <c r="I93" s="403">
        <v>6857</v>
      </c>
      <c r="J93" s="341">
        <v>0</v>
      </c>
      <c r="K93" s="403">
        <v>11949</v>
      </c>
      <c r="L93" s="344">
        <f>I93/H93</f>
        <v>0.24975414314332545</v>
      </c>
      <c r="M93" s="345"/>
      <c r="N93" s="345"/>
      <c r="O93" s="341"/>
      <c r="P93" s="346" t="s">
        <v>369</v>
      </c>
      <c r="Q93" s="341" t="s">
        <v>1101</v>
      </c>
      <c r="R93" s="341"/>
      <c r="S93" s="341"/>
    </row>
    <row r="94" spans="1:19" s="1" customFormat="1">
      <c r="A94" s="361" t="s">
        <v>1085</v>
      </c>
      <c r="B94" s="340" t="s">
        <v>383</v>
      </c>
      <c r="C94" s="341"/>
      <c r="D94" s="245" t="s">
        <v>405</v>
      </c>
      <c r="E94" s="245"/>
      <c r="F94" s="342">
        <v>44215</v>
      </c>
      <c r="G94" s="342"/>
      <c r="H94" s="341">
        <v>1633</v>
      </c>
      <c r="I94" s="341">
        <v>527</v>
      </c>
      <c r="J94" s="341">
        <v>0</v>
      </c>
      <c r="K94" s="341">
        <v>855</v>
      </c>
      <c r="L94" s="344">
        <f t="shared" ref="L94:L157" si="2">I94/H94</f>
        <v>0.32271892222902632</v>
      </c>
      <c r="M94" s="345"/>
      <c r="N94" s="345"/>
      <c r="O94" s="341"/>
      <c r="P94" s="346" t="s">
        <v>387</v>
      </c>
      <c r="Q94" s="341" t="s">
        <v>1083</v>
      </c>
      <c r="R94" s="341"/>
      <c r="S94" s="341"/>
    </row>
    <row r="95" spans="1:19" s="1" customFormat="1">
      <c r="A95" s="361" t="s">
        <v>1102</v>
      </c>
      <c r="B95" s="340" t="s">
        <v>383</v>
      </c>
      <c r="C95" s="341"/>
      <c r="D95" s="245" t="s">
        <v>1103</v>
      </c>
      <c r="E95" s="245"/>
      <c r="F95" s="342">
        <v>44215</v>
      </c>
      <c r="G95" s="342"/>
      <c r="H95" s="405"/>
      <c r="I95" s="405"/>
      <c r="J95" s="405"/>
      <c r="K95" s="405"/>
      <c r="L95" s="344"/>
      <c r="M95" s="341">
        <v>22143</v>
      </c>
      <c r="N95" s="405"/>
      <c r="O95" s="341"/>
      <c r="P95" s="346" t="s">
        <v>369</v>
      </c>
      <c r="Q95" s="341" t="s">
        <v>397</v>
      </c>
      <c r="R95" s="341"/>
      <c r="S95" s="341"/>
    </row>
    <row r="96" spans="1:19" s="1" customFormat="1">
      <c r="A96" s="361" t="s">
        <v>1104</v>
      </c>
      <c r="B96" s="340" t="s">
        <v>383</v>
      </c>
      <c r="C96" s="341"/>
      <c r="D96" s="245" t="s">
        <v>1090</v>
      </c>
      <c r="E96" s="245"/>
      <c r="F96" s="342">
        <v>44216</v>
      </c>
      <c r="G96" s="342"/>
      <c r="H96" s="341">
        <v>9362</v>
      </c>
      <c r="I96" s="341">
        <v>2688</v>
      </c>
      <c r="J96" s="341">
        <v>3</v>
      </c>
      <c r="K96" s="341">
        <v>4084</v>
      </c>
      <c r="L96" s="344">
        <f t="shared" si="2"/>
        <v>0.28711813715018158</v>
      </c>
      <c r="M96" s="405"/>
      <c r="N96" s="405"/>
      <c r="O96" s="341"/>
      <c r="P96" s="346" t="s">
        <v>387</v>
      </c>
      <c r="Q96" s="341" t="s">
        <v>1105</v>
      </c>
      <c r="R96" s="341"/>
      <c r="S96" s="341"/>
    </row>
    <row r="97" spans="1:19" s="1" customFormat="1">
      <c r="A97" s="361" t="s">
        <v>1106</v>
      </c>
      <c r="B97" s="340" t="s">
        <v>383</v>
      </c>
      <c r="C97" s="341"/>
      <c r="D97" s="245" t="s">
        <v>1107</v>
      </c>
      <c r="E97" s="245"/>
      <c r="F97" s="342">
        <v>44217</v>
      </c>
      <c r="G97" s="342"/>
      <c r="H97" s="341">
        <v>9364</v>
      </c>
      <c r="I97" s="341">
        <v>2610</v>
      </c>
      <c r="J97" s="341">
        <v>1</v>
      </c>
      <c r="K97" s="341">
        <v>4093</v>
      </c>
      <c r="L97" s="344">
        <f t="shared" si="2"/>
        <v>0.27872703972661256</v>
      </c>
      <c r="M97" s="405"/>
      <c r="N97" s="405"/>
      <c r="O97" s="341"/>
      <c r="P97" s="346" t="s">
        <v>387</v>
      </c>
      <c r="Q97" s="341" t="s">
        <v>471</v>
      </c>
      <c r="R97" s="341"/>
      <c r="S97" s="341"/>
    </row>
    <row r="98" spans="1:19" s="1" customFormat="1" ht="30">
      <c r="A98" s="361" t="s">
        <v>1108</v>
      </c>
      <c r="B98" s="340" t="s">
        <v>383</v>
      </c>
      <c r="C98" s="341"/>
      <c r="D98" s="245" t="s">
        <v>1109</v>
      </c>
      <c r="E98" s="245"/>
      <c r="F98" s="342">
        <v>44218</v>
      </c>
      <c r="G98" s="342"/>
      <c r="H98" s="341">
        <v>1857</v>
      </c>
      <c r="I98" s="341">
        <v>634</v>
      </c>
      <c r="J98" s="341">
        <v>0</v>
      </c>
      <c r="K98" s="341">
        <v>1127</v>
      </c>
      <c r="L98" s="344">
        <f t="shared" si="2"/>
        <v>0.3414108777598277</v>
      </c>
      <c r="M98" s="405"/>
      <c r="N98" s="405"/>
      <c r="O98" s="341"/>
      <c r="P98" s="346" t="s">
        <v>417</v>
      </c>
      <c r="Q98" s="341" t="s">
        <v>1051</v>
      </c>
      <c r="R98" s="341"/>
      <c r="S98" s="341"/>
    </row>
    <row r="99" spans="1:19" s="1" customFormat="1" ht="30">
      <c r="A99" s="382" t="s">
        <v>1110</v>
      </c>
      <c r="B99" s="340" t="s">
        <v>383</v>
      </c>
      <c r="C99" s="351"/>
      <c r="D99" s="383" t="s">
        <v>1111</v>
      </c>
      <c r="E99" s="383"/>
      <c r="F99" s="349">
        <v>44217</v>
      </c>
      <c r="G99" s="349"/>
      <c r="H99" s="351">
        <v>1513</v>
      </c>
      <c r="I99" s="351"/>
      <c r="J99" s="351"/>
      <c r="K99" s="351"/>
      <c r="L99" s="406">
        <f t="shared" si="2"/>
        <v>0</v>
      </c>
      <c r="M99" s="407"/>
      <c r="N99" s="407"/>
      <c r="O99" s="351"/>
      <c r="P99" s="353" t="s">
        <v>369</v>
      </c>
      <c r="Q99" s="351" t="s">
        <v>397</v>
      </c>
      <c r="R99" s="341"/>
      <c r="S99" s="341"/>
    </row>
    <row r="100" spans="1:19">
      <c r="A100" s="361" t="s">
        <v>1112</v>
      </c>
      <c r="B100" s="340" t="s">
        <v>383</v>
      </c>
      <c r="C100" s="341"/>
      <c r="D100" s="245" t="s">
        <v>1107</v>
      </c>
      <c r="E100" s="245"/>
      <c r="F100" s="342">
        <v>44218</v>
      </c>
      <c r="G100" s="342"/>
      <c r="H100" s="341">
        <v>9369</v>
      </c>
      <c r="I100" s="341">
        <v>3433</v>
      </c>
      <c r="J100" s="341">
        <v>1</v>
      </c>
      <c r="K100" s="341">
        <v>5569</v>
      </c>
      <c r="L100" s="344">
        <f t="shared" si="2"/>
        <v>0.36642117621944709</v>
      </c>
      <c r="M100" s="408"/>
      <c r="N100" s="408"/>
      <c r="O100" s="341"/>
      <c r="P100" s="346" t="s">
        <v>387</v>
      </c>
      <c r="Q100" s="341"/>
      <c r="R100" s="221"/>
      <c r="S100" s="221"/>
    </row>
    <row r="101" spans="1:19">
      <c r="A101" s="361" t="s">
        <v>1113</v>
      </c>
      <c r="B101" s="340" t="s">
        <v>383</v>
      </c>
      <c r="C101" s="341"/>
      <c r="D101" s="245" t="s">
        <v>584</v>
      </c>
      <c r="E101" s="245"/>
      <c r="F101" s="342">
        <v>44218</v>
      </c>
      <c r="G101" s="342"/>
      <c r="H101" s="341">
        <v>27492</v>
      </c>
      <c r="I101" s="341">
        <v>10704</v>
      </c>
      <c r="J101" s="341">
        <v>7</v>
      </c>
      <c r="K101" s="341">
        <v>20869</v>
      </c>
      <c r="L101" s="344">
        <f t="shared" si="2"/>
        <v>0.38934962898297687</v>
      </c>
      <c r="M101" s="408"/>
      <c r="N101" s="408"/>
      <c r="O101" s="341"/>
      <c r="P101" s="346" t="s">
        <v>776</v>
      </c>
      <c r="Q101" s="341" t="s">
        <v>397</v>
      </c>
      <c r="R101" s="221"/>
      <c r="S101" s="221"/>
    </row>
    <row r="102" spans="1:19">
      <c r="A102" s="361" t="s">
        <v>1114</v>
      </c>
      <c r="B102" s="340" t="s">
        <v>383</v>
      </c>
      <c r="C102" s="341"/>
      <c r="D102" s="245" t="s">
        <v>584</v>
      </c>
      <c r="E102" s="245"/>
      <c r="F102" s="342">
        <v>44218</v>
      </c>
      <c r="G102" s="342"/>
      <c r="H102" s="341">
        <v>27499</v>
      </c>
      <c r="I102" s="341">
        <v>13086</v>
      </c>
      <c r="J102" s="341">
        <v>7</v>
      </c>
      <c r="K102" s="341">
        <v>28009</v>
      </c>
      <c r="L102" s="344">
        <f t="shared" si="2"/>
        <v>0.47587184988545039</v>
      </c>
      <c r="M102" s="408"/>
      <c r="N102" s="408"/>
      <c r="O102" s="341"/>
      <c r="P102" s="346" t="s">
        <v>776</v>
      </c>
      <c r="Q102" s="341" t="s">
        <v>397</v>
      </c>
      <c r="R102" s="221"/>
      <c r="S102" s="221"/>
    </row>
    <row r="103" spans="1:19">
      <c r="A103" s="361" t="s">
        <v>1097</v>
      </c>
      <c r="B103" s="340" t="s">
        <v>383</v>
      </c>
      <c r="C103" s="341"/>
      <c r="D103" s="245" t="s">
        <v>405</v>
      </c>
      <c r="E103" s="245"/>
      <c r="F103" s="342">
        <v>44222</v>
      </c>
      <c r="G103" s="342"/>
      <c r="H103" s="341">
        <v>1782</v>
      </c>
      <c r="I103" s="341">
        <v>544</v>
      </c>
      <c r="J103" s="341">
        <v>0</v>
      </c>
      <c r="K103" s="341">
        <v>889</v>
      </c>
      <c r="L103" s="344">
        <f t="shared" si="2"/>
        <v>0.30527497194163861</v>
      </c>
      <c r="M103" s="408"/>
      <c r="N103" s="408"/>
      <c r="O103" s="341"/>
      <c r="P103" s="346" t="s">
        <v>387</v>
      </c>
      <c r="Q103" s="341"/>
      <c r="R103" s="221"/>
      <c r="S103" s="221"/>
    </row>
    <row r="104" spans="1:19">
      <c r="A104" s="361" t="s">
        <v>1115</v>
      </c>
      <c r="B104" s="340" t="s">
        <v>383</v>
      </c>
      <c r="C104" s="341"/>
      <c r="D104" s="245" t="s">
        <v>405</v>
      </c>
      <c r="E104" s="245"/>
      <c r="F104" s="342">
        <v>44223</v>
      </c>
      <c r="G104" s="342"/>
      <c r="H104" s="341">
        <v>612</v>
      </c>
      <c r="I104" s="341">
        <v>213</v>
      </c>
      <c r="J104" s="341">
        <v>0</v>
      </c>
      <c r="K104" s="341">
        <v>392</v>
      </c>
      <c r="L104" s="344">
        <f t="shared" si="2"/>
        <v>0.34803921568627449</v>
      </c>
      <c r="M104" s="408"/>
      <c r="N104" s="408"/>
      <c r="O104" s="341"/>
      <c r="P104" s="346" t="s">
        <v>387</v>
      </c>
      <c r="Q104" s="341" t="s">
        <v>1083</v>
      </c>
      <c r="R104" s="221"/>
      <c r="S104" s="221"/>
    </row>
    <row r="105" spans="1:19">
      <c r="A105" s="361" t="s">
        <v>1116</v>
      </c>
      <c r="B105" s="340" t="s">
        <v>383</v>
      </c>
      <c r="C105" s="341"/>
      <c r="D105" s="245" t="s">
        <v>1107</v>
      </c>
      <c r="E105" s="245"/>
      <c r="F105" s="342">
        <v>44224</v>
      </c>
      <c r="G105" s="342"/>
      <c r="H105" s="408"/>
      <c r="I105" s="408"/>
      <c r="J105" s="408"/>
      <c r="K105" s="408"/>
      <c r="L105" s="409"/>
      <c r="M105" s="341">
        <v>7252</v>
      </c>
      <c r="N105" s="408"/>
      <c r="O105" s="341"/>
      <c r="P105" s="346" t="s">
        <v>387</v>
      </c>
      <c r="Q105" s="341" t="s">
        <v>447</v>
      </c>
      <c r="R105" s="221"/>
      <c r="S105" s="221"/>
    </row>
    <row r="106" spans="1:19" ht="30">
      <c r="A106" s="361" t="s">
        <v>1117</v>
      </c>
      <c r="B106" s="340" t="s">
        <v>383</v>
      </c>
      <c r="C106" s="341"/>
      <c r="D106" s="245" t="s">
        <v>1118</v>
      </c>
      <c r="E106" s="245"/>
      <c r="F106" s="342">
        <v>44225</v>
      </c>
      <c r="G106" s="342"/>
      <c r="H106" s="341">
        <v>118</v>
      </c>
      <c r="I106" s="341">
        <v>50</v>
      </c>
      <c r="J106" s="341">
        <v>0</v>
      </c>
      <c r="K106" s="341">
        <v>96</v>
      </c>
      <c r="L106" s="344">
        <f t="shared" si="2"/>
        <v>0.42372881355932202</v>
      </c>
      <c r="M106" s="341">
        <v>114</v>
      </c>
      <c r="N106" s="408"/>
      <c r="O106" s="341"/>
      <c r="P106" s="346" t="s">
        <v>381</v>
      </c>
      <c r="Q106" s="341" t="s">
        <v>413</v>
      </c>
      <c r="R106" s="221"/>
      <c r="S106" s="221"/>
    </row>
    <row r="107" spans="1:19">
      <c r="A107" s="410" t="s">
        <v>1086</v>
      </c>
      <c r="B107" s="340" t="s">
        <v>383</v>
      </c>
      <c r="C107" s="341"/>
      <c r="D107" s="245" t="s">
        <v>405</v>
      </c>
      <c r="E107" s="245"/>
      <c r="F107" s="342">
        <v>44229</v>
      </c>
      <c r="G107" s="342"/>
      <c r="H107" s="341">
        <v>1792</v>
      </c>
      <c r="I107" s="341">
        <v>666</v>
      </c>
      <c r="J107" s="341">
        <v>0</v>
      </c>
      <c r="K107" s="341">
        <v>1325</v>
      </c>
      <c r="L107" s="344">
        <f t="shared" si="2"/>
        <v>0.3716517857142857</v>
      </c>
      <c r="M107" s="408"/>
      <c r="N107" s="408"/>
      <c r="O107" s="341"/>
      <c r="P107" s="346" t="s">
        <v>417</v>
      </c>
      <c r="Q107" s="341" t="s">
        <v>1051</v>
      </c>
      <c r="R107" s="221"/>
      <c r="S107" s="221"/>
    </row>
    <row r="108" spans="1:19">
      <c r="A108" s="391" t="s">
        <v>1119</v>
      </c>
      <c r="B108" s="340" t="s">
        <v>383</v>
      </c>
      <c r="C108" s="341"/>
      <c r="D108" s="245" t="s">
        <v>1107</v>
      </c>
      <c r="E108" s="245"/>
      <c r="F108" s="342">
        <v>44230</v>
      </c>
      <c r="G108" s="342"/>
      <c r="H108" s="341">
        <v>9398</v>
      </c>
      <c r="I108" s="341">
        <v>2463</v>
      </c>
      <c r="J108" s="341">
        <v>1</v>
      </c>
      <c r="K108" s="341">
        <v>3799</v>
      </c>
      <c r="L108" s="344">
        <f t="shared" si="2"/>
        <v>0.26207703766758883</v>
      </c>
      <c r="M108" s="408"/>
      <c r="N108" s="408"/>
      <c r="O108" s="341"/>
      <c r="P108" s="346" t="s">
        <v>387</v>
      </c>
      <c r="Q108" s="341" t="s">
        <v>415</v>
      </c>
      <c r="R108" s="221"/>
      <c r="S108" s="221"/>
    </row>
    <row r="109" spans="1:19">
      <c r="A109" s="339" t="s">
        <v>1120</v>
      </c>
      <c r="B109" s="340" t="s">
        <v>383</v>
      </c>
      <c r="C109" s="341"/>
      <c r="D109" s="245" t="s">
        <v>1107</v>
      </c>
      <c r="E109" s="245"/>
      <c r="F109" s="342">
        <v>44230</v>
      </c>
      <c r="G109" s="342"/>
      <c r="H109" s="408"/>
      <c r="I109" s="408"/>
      <c r="J109" s="408"/>
      <c r="K109" s="408"/>
      <c r="L109" s="409"/>
      <c r="M109" s="341">
        <v>7242</v>
      </c>
      <c r="N109" s="408"/>
      <c r="O109" s="341"/>
      <c r="P109" s="346" t="s">
        <v>387</v>
      </c>
      <c r="Q109" s="341" t="s">
        <v>447</v>
      </c>
      <c r="R109" s="221"/>
      <c r="S109" s="221"/>
    </row>
    <row r="110" spans="1:19">
      <c r="A110" s="339" t="s">
        <v>727</v>
      </c>
      <c r="B110" s="340" t="s">
        <v>383</v>
      </c>
      <c r="C110" s="341"/>
      <c r="D110" s="245" t="s">
        <v>584</v>
      </c>
      <c r="E110" s="245"/>
      <c r="F110" s="342">
        <v>44230</v>
      </c>
      <c r="G110" s="342"/>
      <c r="H110" s="341">
        <v>27415</v>
      </c>
      <c r="I110" s="341">
        <v>9313</v>
      </c>
      <c r="J110" s="341">
        <v>7</v>
      </c>
      <c r="K110" s="341">
        <v>17873</v>
      </c>
      <c r="L110" s="344">
        <f t="shared" si="2"/>
        <v>0.33970454130950212</v>
      </c>
      <c r="M110" s="341">
        <v>22336</v>
      </c>
      <c r="N110" s="408"/>
      <c r="O110" s="341"/>
      <c r="P110" s="346" t="s">
        <v>776</v>
      </c>
      <c r="Q110" s="341" t="s">
        <v>397</v>
      </c>
      <c r="R110" s="221"/>
      <c r="S110" s="221"/>
    </row>
    <row r="111" spans="1:19">
      <c r="A111" s="339" t="s">
        <v>1106</v>
      </c>
      <c r="B111" s="340" t="s">
        <v>383</v>
      </c>
      <c r="C111" s="341"/>
      <c r="D111" s="245" t="s">
        <v>1107</v>
      </c>
      <c r="E111" s="245"/>
      <c r="F111" s="342">
        <v>44231</v>
      </c>
      <c r="G111" s="342"/>
      <c r="H111" s="341">
        <v>9400</v>
      </c>
      <c r="I111" s="341">
        <v>2338</v>
      </c>
      <c r="J111" s="341">
        <v>1</v>
      </c>
      <c r="K111" s="341">
        <v>3414</v>
      </c>
      <c r="L111" s="344">
        <f t="shared" si="2"/>
        <v>0.24872340425531914</v>
      </c>
      <c r="M111" s="341">
        <v>7329</v>
      </c>
      <c r="N111" s="408"/>
      <c r="O111" s="341"/>
      <c r="P111" s="346" t="s">
        <v>387</v>
      </c>
      <c r="Q111" s="341" t="s">
        <v>1083</v>
      </c>
      <c r="R111" s="221"/>
      <c r="S111" s="221"/>
    </row>
    <row r="112" spans="1:19">
      <c r="A112" s="339" t="s">
        <v>1121</v>
      </c>
      <c r="B112" s="340" t="s">
        <v>383</v>
      </c>
      <c r="C112" s="341"/>
      <c r="D112" s="245" t="s">
        <v>1107</v>
      </c>
      <c r="E112" s="245"/>
      <c r="F112" s="342">
        <v>44231</v>
      </c>
      <c r="G112" s="342"/>
      <c r="H112" s="341">
        <v>9399</v>
      </c>
      <c r="I112" s="341">
        <v>3415</v>
      </c>
      <c r="J112" s="341">
        <v>1</v>
      </c>
      <c r="K112" s="341">
        <v>6057</v>
      </c>
      <c r="L112" s="344">
        <f t="shared" si="2"/>
        <v>0.36333652516225129</v>
      </c>
      <c r="M112" s="341"/>
      <c r="N112" s="408"/>
      <c r="O112" s="341"/>
      <c r="P112" s="346" t="s">
        <v>387</v>
      </c>
      <c r="Q112" s="341" t="s">
        <v>561</v>
      </c>
      <c r="R112" s="221"/>
      <c r="S112" s="221"/>
    </row>
    <row r="113" spans="1:19">
      <c r="A113" s="339" t="s">
        <v>1106</v>
      </c>
      <c r="B113" s="340" t="s">
        <v>383</v>
      </c>
      <c r="C113" s="341"/>
      <c r="D113" s="245" t="s">
        <v>1122</v>
      </c>
      <c r="E113" s="245"/>
      <c r="F113" s="342">
        <v>44235</v>
      </c>
      <c r="G113" s="342"/>
      <c r="H113" s="341">
        <v>9416</v>
      </c>
      <c r="I113" s="341">
        <v>2347</v>
      </c>
      <c r="J113" s="341">
        <v>1</v>
      </c>
      <c r="K113" s="341">
        <v>3378</v>
      </c>
      <c r="L113" s="344">
        <f t="shared" si="2"/>
        <v>0.24925658453695837</v>
      </c>
      <c r="M113" s="341">
        <v>7205</v>
      </c>
      <c r="N113" s="408"/>
      <c r="O113" s="341"/>
      <c r="P113" s="346" t="s">
        <v>387</v>
      </c>
      <c r="Q113" s="341" t="s">
        <v>1083</v>
      </c>
      <c r="R113" s="221"/>
      <c r="S113" s="221"/>
    </row>
    <row r="114" spans="1:19">
      <c r="A114" s="339" t="s">
        <v>1123</v>
      </c>
      <c r="B114" s="340" t="s">
        <v>383</v>
      </c>
      <c r="C114" s="341"/>
      <c r="D114" s="245" t="s">
        <v>405</v>
      </c>
      <c r="E114" s="245"/>
      <c r="F114" s="342">
        <v>44236</v>
      </c>
      <c r="G114" s="342"/>
      <c r="H114" s="341">
        <v>2614</v>
      </c>
      <c r="I114" s="341">
        <v>1040</v>
      </c>
      <c r="J114" s="341">
        <v>2</v>
      </c>
      <c r="K114" s="341">
        <v>2038</v>
      </c>
      <c r="L114" s="344">
        <f t="shared" si="2"/>
        <v>0.39785768936495791</v>
      </c>
      <c r="M114" s="341">
        <v>2365</v>
      </c>
      <c r="N114" s="408"/>
      <c r="O114" s="341"/>
      <c r="P114" s="346" t="s">
        <v>381</v>
      </c>
      <c r="Q114" s="341" t="s">
        <v>413</v>
      </c>
      <c r="R114" s="221"/>
      <c r="S114" s="221"/>
    </row>
    <row r="115" spans="1:19">
      <c r="A115" s="339" t="s">
        <v>1124</v>
      </c>
      <c r="B115" s="340" t="s">
        <v>383</v>
      </c>
      <c r="C115" s="341"/>
      <c r="D115" s="245" t="s">
        <v>1107</v>
      </c>
      <c r="E115" s="245"/>
      <c r="F115" s="342">
        <v>44236</v>
      </c>
      <c r="G115" s="342"/>
      <c r="H115" s="341">
        <v>9330</v>
      </c>
      <c r="I115" s="341">
        <v>3269</v>
      </c>
      <c r="J115" s="341">
        <v>1</v>
      </c>
      <c r="K115" s="341">
        <v>5299</v>
      </c>
      <c r="L115" s="344">
        <f t="shared" si="2"/>
        <v>0.35037513397642017</v>
      </c>
      <c r="M115" s="408"/>
      <c r="N115" s="408"/>
      <c r="O115" s="341"/>
      <c r="P115" s="346" t="s">
        <v>387</v>
      </c>
      <c r="Q115" s="341" t="s">
        <v>1125</v>
      </c>
      <c r="R115" s="221"/>
      <c r="S115" s="221"/>
    </row>
    <row r="116" spans="1:19">
      <c r="A116" s="339" t="s">
        <v>1126</v>
      </c>
      <c r="B116" s="340" t="s">
        <v>383</v>
      </c>
      <c r="C116" s="341"/>
      <c r="D116" s="245" t="s">
        <v>405</v>
      </c>
      <c r="E116" s="245"/>
      <c r="F116" s="342">
        <v>44237</v>
      </c>
      <c r="G116" s="342"/>
      <c r="H116" s="341">
        <v>1130</v>
      </c>
      <c r="I116" s="341">
        <v>369</v>
      </c>
      <c r="J116" s="341">
        <v>0</v>
      </c>
      <c r="K116" s="341">
        <v>622</v>
      </c>
      <c r="L116" s="344">
        <f t="shared" si="2"/>
        <v>0.32654867256637166</v>
      </c>
      <c r="M116" s="408"/>
      <c r="N116" s="408"/>
      <c r="O116" s="341"/>
      <c r="P116" s="346" t="s">
        <v>381</v>
      </c>
      <c r="Q116" s="341" t="s">
        <v>1127</v>
      </c>
      <c r="R116" s="221"/>
      <c r="S116" s="221"/>
    </row>
    <row r="117" spans="1:19">
      <c r="A117" s="339" t="s">
        <v>1085</v>
      </c>
      <c r="B117" s="340" t="s">
        <v>383</v>
      </c>
      <c r="C117" s="341"/>
      <c r="D117" s="245" t="s">
        <v>405</v>
      </c>
      <c r="E117" s="245"/>
      <c r="F117" s="342">
        <v>44237</v>
      </c>
      <c r="G117" s="342"/>
      <c r="H117" s="341">
        <v>1439</v>
      </c>
      <c r="I117" s="341">
        <v>368</v>
      </c>
      <c r="J117" s="341">
        <v>0</v>
      </c>
      <c r="K117" s="341">
        <v>562</v>
      </c>
      <c r="L117" s="344">
        <f t="shared" si="2"/>
        <v>0.25573314801945796</v>
      </c>
      <c r="M117" s="408"/>
      <c r="N117" s="408"/>
      <c r="O117" s="341"/>
      <c r="P117" s="346" t="s">
        <v>387</v>
      </c>
      <c r="Q117" s="341" t="s">
        <v>1083</v>
      </c>
      <c r="R117" s="221"/>
      <c r="S117" s="221"/>
    </row>
    <row r="118" spans="1:19">
      <c r="A118" s="339" t="s">
        <v>1128</v>
      </c>
      <c r="B118" s="340" t="s">
        <v>383</v>
      </c>
      <c r="C118" s="341"/>
      <c r="D118" s="245" t="s">
        <v>405</v>
      </c>
      <c r="E118" s="245"/>
      <c r="F118" s="342">
        <v>44238</v>
      </c>
      <c r="G118" s="342"/>
      <c r="H118" s="408"/>
      <c r="I118" s="408"/>
      <c r="J118" s="408"/>
      <c r="K118" s="408"/>
      <c r="L118" s="409"/>
      <c r="M118" s="341">
        <v>7724</v>
      </c>
      <c r="N118" s="408"/>
      <c r="O118" s="341"/>
      <c r="P118" s="346" t="s">
        <v>417</v>
      </c>
      <c r="Q118" s="341" t="s">
        <v>1129</v>
      </c>
      <c r="R118" s="221"/>
      <c r="S118" s="221"/>
    </row>
    <row r="119" spans="1:19">
      <c r="A119" s="357" t="s">
        <v>1130</v>
      </c>
      <c r="B119" s="340" t="s">
        <v>383</v>
      </c>
      <c r="C119" s="351"/>
      <c r="D119" s="383" t="s">
        <v>405</v>
      </c>
      <c r="E119" s="383"/>
      <c r="F119" s="349">
        <v>44238</v>
      </c>
      <c r="G119" s="349"/>
      <c r="H119" s="351">
        <v>1019</v>
      </c>
      <c r="I119" s="351">
        <v>343</v>
      </c>
      <c r="J119" s="351">
        <v>0</v>
      </c>
      <c r="K119" s="351">
        <v>712</v>
      </c>
      <c r="L119" s="344">
        <f t="shared" si="2"/>
        <v>0.33660451422963689</v>
      </c>
      <c r="M119" s="407"/>
      <c r="N119" s="407"/>
      <c r="O119" s="351"/>
      <c r="P119" s="353" t="s">
        <v>387</v>
      </c>
      <c r="Q119" s="351" t="s">
        <v>1083</v>
      </c>
      <c r="R119" s="221"/>
      <c r="S119" s="221"/>
    </row>
    <row r="120" spans="1:19">
      <c r="A120" s="339" t="s">
        <v>1131</v>
      </c>
      <c r="B120" s="340" t="s">
        <v>383</v>
      </c>
      <c r="C120" s="341"/>
      <c r="D120" s="245" t="s">
        <v>405</v>
      </c>
      <c r="E120" s="245"/>
      <c r="F120" s="342">
        <v>44238</v>
      </c>
      <c r="G120" s="342"/>
      <c r="H120" s="341">
        <v>64</v>
      </c>
      <c r="I120" s="341">
        <v>34</v>
      </c>
      <c r="J120" s="341">
        <v>0</v>
      </c>
      <c r="K120" s="341">
        <v>79</v>
      </c>
      <c r="L120" s="344">
        <f t="shared" si="2"/>
        <v>0.53125</v>
      </c>
      <c r="M120" s="341">
        <v>57</v>
      </c>
      <c r="N120" s="408"/>
      <c r="O120" s="341"/>
      <c r="P120" s="341" t="s">
        <v>381</v>
      </c>
      <c r="Q120" s="341" t="s">
        <v>413</v>
      </c>
      <c r="R120" s="221"/>
      <c r="S120" s="221"/>
    </row>
    <row r="121" spans="1:19">
      <c r="A121" s="339" t="s">
        <v>1116</v>
      </c>
      <c r="B121" s="340" t="s">
        <v>383</v>
      </c>
      <c r="C121" s="341" t="s">
        <v>410</v>
      </c>
      <c r="D121" s="245" t="s">
        <v>405</v>
      </c>
      <c r="E121" s="245"/>
      <c r="F121" s="342">
        <v>44243</v>
      </c>
      <c r="G121" s="342"/>
      <c r="H121" s="408"/>
      <c r="I121" s="408"/>
      <c r="J121" s="408"/>
      <c r="K121" s="408"/>
      <c r="L121" s="409"/>
      <c r="M121" s="341">
        <v>3944</v>
      </c>
      <c r="N121" s="408"/>
      <c r="O121" s="341"/>
      <c r="P121" s="341" t="s">
        <v>387</v>
      </c>
      <c r="Q121" s="341" t="s">
        <v>1132</v>
      </c>
      <c r="R121" s="221"/>
      <c r="S121" s="221"/>
    </row>
    <row r="122" spans="1:19">
      <c r="A122" s="339" t="s">
        <v>1130</v>
      </c>
      <c r="B122" s="340" t="s">
        <v>383</v>
      </c>
      <c r="C122" s="341"/>
      <c r="D122" s="245" t="s">
        <v>405</v>
      </c>
      <c r="E122" s="245"/>
      <c r="F122" s="342">
        <v>44243</v>
      </c>
      <c r="G122" s="342"/>
      <c r="H122" s="341">
        <v>1011</v>
      </c>
      <c r="I122" s="341">
        <v>360</v>
      </c>
      <c r="J122" s="341">
        <v>0</v>
      </c>
      <c r="K122" s="341">
        <v>729</v>
      </c>
      <c r="L122" s="344">
        <f t="shared" si="2"/>
        <v>0.35608308605341249</v>
      </c>
      <c r="M122" s="408"/>
      <c r="N122" s="408"/>
      <c r="O122" s="341"/>
      <c r="P122" s="341" t="s">
        <v>387</v>
      </c>
      <c r="Q122" s="341" t="s">
        <v>1083</v>
      </c>
      <c r="R122" s="221"/>
      <c r="S122" s="221"/>
    </row>
    <row r="123" spans="1:19">
      <c r="A123" s="339" t="s">
        <v>1085</v>
      </c>
      <c r="B123" s="340" t="s">
        <v>383</v>
      </c>
      <c r="C123" s="341"/>
      <c r="D123" s="245" t="s">
        <v>405</v>
      </c>
      <c r="E123" s="245"/>
      <c r="F123" s="342">
        <v>44243</v>
      </c>
      <c r="G123" s="342"/>
      <c r="H123" s="341">
        <v>1512</v>
      </c>
      <c r="I123" s="341">
        <v>432</v>
      </c>
      <c r="J123" s="341">
        <v>1</v>
      </c>
      <c r="K123" s="341">
        <v>665</v>
      </c>
      <c r="L123" s="344">
        <f t="shared" si="2"/>
        <v>0.2857142857142857</v>
      </c>
      <c r="M123" s="408"/>
      <c r="N123" s="408"/>
      <c r="O123" s="341"/>
      <c r="P123" s="341" t="s">
        <v>387</v>
      </c>
      <c r="Q123" s="341" t="s">
        <v>1133</v>
      </c>
      <c r="R123" s="221"/>
      <c r="S123" s="221"/>
    </row>
    <row r="124" spans="1:19">
      <c r="A124" s="339" t="s">
        <v>1134</v>
      </c>
      <c r="B124" s="340" t="s">
        <v>383</v>
      </c>
      <c r="C124" s="341" t="s">
        <v>410</v>
      </c>
      <c r="D124" s="245" t="s">
        <v>554</v>
      </c>
      <c r="E124" s="245"/>
      <c r="F124" s="342">
        <v>44244</v>
      </c>
      <c r="G124" s="342"/>
      <c r="H124" s="341">
        <v>9239</v>
      </c>
      <c r="I124" s="341">
        <v>2274</v>
      </c>
      <c r="J124" s="341">
        <v>1</v>
      </c>
      <c r="K124" s="341">
        <v>3405</v>
      </c>
      <c r="L124" s="344">
        <f t="shared" si="2"/>
        <v>0.24613053360753329</v>
      </c>
      <c r="M124" s="408"/>
      <c r="N124" s="408"/>
      <c r="O124" s="341"/>
      <c r="P124" s="341" t="s">
        <v>387</v>
      </c>
      <c r="Q124" s="341" t="s">
        <v>1135</v>
      </c>
      <c r="R124" s="221"/>
      <c r="S124" s="221"/>
    </row>
    <row r="125" spans="1:19">
      <c r="A125" s="339" t="s">
        <v>1136</v>
      </c>
      <c r="B125" s="340" t="s">
        <v>383</v>
      </c>
      <c r="C125" s="341"/>
      <c r="D125" s="245" t="s">
        <v>405</v>
      </c>
      <c r="E125" s="245"/>
      <c r="F125" s="342">
        <v>44245</v>
      </c>
      <c r="G125" s="342"/>
      <c r="H125" s="341">
        <v>1020</v>
      </c>
      <c r="I125" s="341">
        <v>343</v>
      </c>
      <c r="J125" s="341">
        <v>0</v>
      </c>
      <c r="K125" s="341">
        <v>671</v>
      </c>
      <c r="L125" s="344">
        <f t="shared" si="2"/>
        <v>0.3362745098039216</v>
      </c>
      <c r="M125" s="408"/>
      <c r="N125" s="408"/>
      <c r="O125" s="341"/>
      <c r="P125" s="341" t="s">
        <v>387</v>
      </c>
      <c r="Q125" s="341" t="s">
        <v>1133</v>
      </c>
      <c r="R125" s="221"/>
      <c r="S125" s="221"/>
    </row>
    <row r="126" spans="1:19">
      <c r="A126" s="339" t="s">
        <v>1137</v>
      </c>
      <c r="B126" s="340" t="s">
        <v>383</v>
      </c>
      <c r="C126" s="341"/>
      <c r="D126" s="245" t="s">
        <v>405</v>
      </c>
      <c r="E126" s="411">
        <v>44238</v>
      </c>
      <c r="F126" s="342">
        <v>44245</v>
      </c>
      <c r="G126" s="342"/>
      <c r="H126" s="408"/>
      <c r="I126" s="408"/>
      <c r="J126" s="408"/>
      <c r="K126" s="408"/>
      <c r="L126" s="409"/>
      <c r="M126" s="341">
        <v>536</v>
      </c>
      <c r="N126" s="408"/>
      <c r="O126" s="341"/>
      <c r="P126" s="341" t="s">
        <v>387</v>
      </c>
      <c r="Q126" s="244" t="s">
        <v>1093</v>
      </c>
      <c r="R126" s="221"/>
      <c r="S126" s="221"/>
    </row>
    <row r="127" spans="1:19">
      <c r="A127" s="339" t="s">
        <v>728</v>
      </c>
      <c r="B127" s="340" t="s">
        <v>383</v>
      </c>
      <c r="C127" s="341"/>
      <c r="D127" s="245" t="s">
        <v>584</v>
      </c>
      <c r="E127" s="245"/>
      <c r="F127" s="342">
        <v>44245</v>
      </c>
      <c r="G127" s="342"/>
      <c r="H127" s="341">
        <v>27058</v>
      </c>
      <c r="I127" s="341">
        <v>7678</v>
      </c>
      <c r="J127" s="341">
        <v>7</v>
      </c>
      <c r="K127" s="341">
        <v>14200</v>
      </c>
      <c r="L127" s="344">
        <f t="shared" si="2"/>
        <v>0.28376081011161208</v>
      </c>
      <c r="M127" s="408"/>
      <c r="N127" s="408"/>
      <c r="O127" s="341"/>
      <c r="P127" s="341" t="s">
        <v>776</v>
      </c>
      <c r="Q127" s="341" t="s">
        <v>1138</v>
      </c>
      <c r="R127" s="221"/>
      <c r="S127" s="221"/>
    </row>
    <row r="128" spans="1:19">
      <c r="A128" s="339" t="s">
        <v>1136</v>
      </c>
      <c r="B128" s="340" t="s">
        <v>383</v>
      </c>
      <c r="C128" s="341"/>
      <c r="D128" s="245" t="s">
        <v>405</v>
      </c>
      <c r="E128" s="245"/>
      <c r="F128" s="342">
        <v>44249</v>
      </c>
      <c r="G128" s="342"/>
      <c r="H128" s="341">
        <v>1020</v>
      </c>
      <c r="I128" s="341">
        <v>393</v>
      </c>
      <c r="J128" s="341">
        <v>0</v>
      </c>
      <c r="K128" s="341">
        <v>779</v>
      </c>
      <c r="L128" s="344">
        <f t="shared" si="2"/>
        <v>0.38529411764705884</v>
      </c>
      <c r="M128" s="408"/>
      <c r="N128" s="408"/>
      <c r="O128" s="341"/>
      <c r="P128" s="341" t="s">
        <v>387</v>
      </c>
      <c r="Q128" s="341" t="s">
        <v>1083</v>
      </c>
      <c r="R128" s="221"/>
      <c r="S128" s="221"/>
    </row>
    <row r="129" spans="1:19">
      <c r="A129" s="339" t="s">
        <v>1085</v>
      </c>
      <c r="B129" s="340" t="s">
        <v>383</v>
      </c>
      <c r="C129" s="341"/>
      <c r="D129" s="245" t="s">
        <v>405</v>
      </c>
      <c r="E129" s="245"/>
      <c r="F129" s="342">
        <v>44249</v>
      </c>
      <c r="G129" s="342"/>
      <c r="H129" s="341">
        <v>1452</v>
      </c>
      <c r="I129" s="341">
        <v>405</v>
      </c>
      <c r="J129" s="341">
        <v>0</v>
      </c>
      <c r="K129" s="341">
        <v>640</v>
      </c>
      <c r="L129" s="344">
        <f t="shared" si="2"/>
        <v>0.27892561983471076</v>
      </c>
      <c r="M129" s="408"/>
      <c r="N129" s="408"/>
      <c r="O129" s="341"/>
      <c r="P129" s="341" t="s">
        <v>387</v>
      </c>
      <c r="Q129" s="341" t="s">
        <v>1083</v>
      </c>
      <c r="R129" s="221"/>
      <c r="S129" s="221"/>
    </row>
    <row r="130" spans="1:19">
      <c r="A130" s="339" t="s">
        <v>307</v>
      </c>
      <c r="B130" s="340" t="s">
        <v>383</v>
      </c>
      <c r="C130" s="341"/>
      <c r="D130" s="245" t="s">
        <v>584</v>
      </c>
      <c r="E130" s="245"/>
      <c r="F130" s="342">
        <v>44252</v>
      </c>
      <c r="G130" s="342"/>
      <c r="H130" s="341">
        <v>27190</v>
      </c>
      <c r="I130" s="341">
        <v>8316</v>
      </c>
      <c r="J130" s="341">
        <v>5</v>
      </c>
      <c r="K130" s="341">
        <v>15023</v>
      </c>
      <c r="L130" s="344">
        <f t="shared" si="2"/>
        <v>0.30584773813902172</v>
      </c>
      <c r="M130" s="408"/>
      <c r="N130" s="408"/>
      <c r="O130" s="341"/>
      <c r="P130" s="341" t="s">
        <v>776</v>
      </c>
      <c r="Q130" s="341" t="s">
        <v>1139</v>
      </c>
      <c r="R130" s="221"/>
      <c r="S130" s="221"/>
    </row>
    <row r="131" spans="1:19">
      <c r="A131" s="339" t="s">
        <v>1140</v>
      </c>
      <c r="B131" s="340" t="s">
        <v>383</v>
      </c>
      <c r="C131" s="341" t="s">
        <v>410</v>
      </c>
      <c r="D131" s="245" t="s">
        <v>584</v>
      </c>
      <c r="E131" s="245"/>
      <c r="F131" s="342">
        <v>44246</v>
      </c>
      <c r="G131" s="342"/>
      <c r="H131" s="341">
        <v>27641</v>
      </c>
      <c r="I131" s="341">
        <v>13591</v>
      </c>
      <c r="J131" s="341">
        <v>25</v>
      </c>
      <c r="K131" s="341">
        <v>30523</v>
      </c>
      <c r="L131" s="344">
        <f t="shared" si="2"/>
        <v>0.49169711660214899</v>
      </c>
      <c r="M131" s="408"/>
      <c r="N131" s="408"/>
      <c r="O131" s="341"/>
      <c r="P131" s="341" t="s">
        <v>776</v>
      </c>
      <c r="Q131" s="341"/>
      <c r="R131" s="221"/>
      <c r="S131" s="221"/>
    </row>
    <row r="132" spans="1:19">
      <c r="A132" s="339" t="s">
        <v>1141</v>
      </c>
      <c r="B132" s="340" t="s">
        <v>383</v>
      </c>
      <c r="C132" s="341"/>
      <c r="D132" s="245" t="s">
        <v>405</v>
      </c>
      <c r="E132" s="411">
        <v>44249</v>
      </c>
      <c r="F132" s="342">
        <v>44250</v>
      </c>
      <c r="G132" s="342"/>
      <c r="H132" s="341">
        <v>1723</v>
      </c>
      <c r="I132" s="341">
        <v>648</v>
      </c>
      <c r="J132" s="341">
        <v>0</v>
      </c>
      <c r="K132" s="341">
        <v>1213</v>
      </c>
      <c r="L132" s="344">
        <f t="shared" si="2"/>
        <v>0.37608821822402788</v>
      </c>
      <c r="M132" s="408"/>
      <c r="N132" s="408"/>
      <c r="O132" s="341"/>
      <c r="P132" s="341" t="s">
        <v>417</v>
      </c>
      <c r="Q132" s="341" t="s">
        <v>1142</v>
      </c>
      <c r="R132" s="221"/>
      <c r="S132" s="221"/>
    </row>
    <row r="133" spans="1:19">
      <c r="A133" s="339" t="s">
        <v>1143</v>
      </c>
      <c r="B133" s="340" t="s">
        <v>383</v>
      </c>
      <c r="C133" s="341" t="s">
        <v>410</v>
      </c>
      <c r="D133" s="245" t="s">
        <v>1107</v>
      </c>
      <c r="E133" s="411" t="s">
        <v>1144</v>
      </c>
      <c r="F133" s="342">
        <v>44250</v>
      </c>
      <c r="G133" s="342"/>
      <c r="H133" s="341">
        <v>9217</v>
      </c>
      <c r="I133" s="341">
        <v>4393</v>
      </c>
      <c r="J133" s="341">
        <v>1</v>
      </c>
      <c r="K133" s="341">
        <v>8885</v>
      </c>
      <c r="L133" s="344">
        <f t="shared" si="2"/>
        <v>0.47661929044157536</v>
      </c>
      <c r="M133" s="408"/>
      <c r="N133" s="408"/>
      <c r="O133" s="341"/>
      <c r="P133" s="341" t="s">
        <v>387</v>
      </c>
      <c r="Q133" s="341" t="s">
        <v>561</v>
      </c>
      <c r="R133" s="221"/>
      <c r="S133" s="221"/>
    </row>
    <row r="134" spans="1:19">
      <c r="A134" s="339" t="s">
        <v>1145</v>
      </c>
      <c r="B134" s="340" t="s">
        <v>383</v>
      </c>
      <c r="C134" s="341" t="s">
        <v>410</v>
      </c>
      <c r="D134" s="245" t="s">
        <v>1146</v>
      </c>
      <c r="E134" s="411" t="s">
        <v>1144</v>
      </c>
      <c r="F134" s="342">
        <v>44250</v>
      </c>
      <c r="G134" s="342"/>
      <c r="H134" s="341">
        <v>5489</v>
      </c>
      <c r="I134" s="341">
        <v>2886</v>
      </c>
      <c r="J134" s="341">
        <v>3</v>
      </c>
      <c r="K134" s="341">
        <v>6457</v>
      </c>
      <c r="L134" s="344">
        <f t="shared" si="2"/>
        <v>0.52577883038804885</v>
      </c>
      <c r="M134" s="408"/>
      <c r="N134" s="408"/>
      <c r="O134" s="341"/>
      <c r="P134" s="341" t="s">
        <v>381</v>
      </c>
      <c r="Q134" s="341" t="s">
        <v>559</v>
      </c>
      <c r="R134" s="221"/>
      <c r="S134" s="221"/>
    </row>
    <row r="135" spans="1:19">
      <c r="A135" s="339" t="s">
        <v>1147</v>
      </c>
      <c r="B135" s="340" t="s">
        <v>383</v>
      </c>
      <c r="C135" s="341" t="s">
        <v>410</v>
      </c>
      <c r="D135" s="245" t="s">
        <v>405</v>
      </c>
      <c r="E135" s="411">
        <v>44251</v>
      </c>
      <c r="F135" s="342">
        <v>44251</v>
      </c>
      <c r="G135" s="342"/>
      <c r="H135" s="341">
        <v>2614</v>
      </c>
      <c r="I135" s="341">
        <v>976</v>
      </c>
      <c r="J135" s="341">
        <v>2</v>
      </c>
      <c r="K135" s="341">
        <v>1979</v>
      </c>
      <c r="L135" s="344">
        <f t="shared" si="2"/>
        <v>0.37337413925019125</v>
      </c>
      <c r="M135" s="408"/>
      <c r="N135" s="408"/>
      <c r="O135" s="341"/>
      <c r="P135" s="341" t="s">
        <v>381</v>
      </c>
      <c r="Q135" s="341" t="s">
        <v>413</v>
      </c>
      <c r="R135" s="221"/>
      <c r="S135" s="221"/>
    </row>
    <row r="136" spans="1:19">
      <c r="A136" s="339" t="s">
        <v>1148</v>
      </c>
      <c r="B136" s="340" t="s">
        <v>383</v>
      </c>
      <c r="C136" s="341" t="s">
        <v>410</v>
      </c>
      <c r="D136" s="245" t="s">
        <v>1149</v>
      </c>
      <c r="E136" s="411" t="s">
        <v>1144</v>
      </c>
      <c r="F136" s="342">
        <v>44251</v>
      </c>
      <c r="G136" s="342"/>
      <c r="H136" s="343">
        <v>12350</v>
      </c>
      <c r="I136" s="341">
        <v>6233</v>
      </c>
      <c r="J136" s="341">
        <v>5</v>
      </c>
      <c r="K136" s="341">
        <v>11852</v>
      </c>
      <c r="L136" s="344">
        <f t="shared" si="2"/>
        <v>0.50469635627530363</v>
      </c>
      <c r="M136" s="408"/>
      <c r="N136" s="408"/>
      <c r="O136" s="341"/>
      <c r="P136" s="341" t="s">
        <v>417</v>
      </c>
      <c r="Q136" s="341" t="s">
        <v>498</v>
      </c>
      <c r="R136" s="221"/>
      <c r="S136" s="221"/>
    </row>
    <row r="137" spans="1:19">
      <c r="A137" s="339" t="s">
        <v>1150</v>
      </c>
      <c r="B137" s="340" t="s">
        <v>383</v>
      </c>
      <c r="C137" s="341"/>
      <c r="D137" s="245" t="s">
        <v>1149</v>
      </c>
      <c r="E137" s="411">
        <v>44245</v>
      </c>
      <c r="F137" s="342">
        <v>44252</v>
      </c>
      <c r="G137" s="342"/>
      <c r="H137" s="343">
        <v>12297</v>
      </c>
      <c r="I137" s="341">
        <v>4136</v>
      </c>
      <c r="J137" s="341">
        <v>3</v>
      </c>
      <c r="K137" s="341">
        <v>7161</v>
      </c>
      <c r="L137" s="344">
        <f t="shared" si="2"/>
        <v>0.33634219728389037</v>
      </c>
      <c r="M137" s="341">
        <v>9656</v>
      </c>
      <c r="N137" s="408"/>
      <c r="O137" s="341"/>
      <c r="P137" s="341" t="s">
        <v>417</v>
      </c>
      <c r="Q137" s="341" t="s">
        <v>1151</v>
      </c>
      <c r="R137" s="221"/>
      <c r="S137" s="221"/>
    </row>
    <row r="138" spans="1:19">
      <c r="A138" s="339" t="s">
        <v>1152</v>
      </c>
      <c r="B138" s="340" t="s">
        <v>383</v>
      </c>
      <c r="C138" s="341"/>
      <c r="D138" s="245" t="s">
        <v>1107</v>
      </c>
      <c r="E138" s="411">
        <v>44249</v>
      </c>
      <c r="F138" s="342">
        <v>44252</v>
      </c>
      <c r="G138" s="342"/>
      <c r="H138" s="343">
        <v>9194</v>
      </c>
      <c r="I138" s="341">
        <v>3432</v>
      </c>
      <c r="J138" s="341">
        <v>1</v>
      </c>
      <c r="K138" s="341">
        <v>6317</v>
      </c>
      <c r="L138" s="344">
        <f t="shared" si="2"/>
        <v>0.37328692625625409</v>
      </c>
      <c r="M138" s="408"/>
      <c r="N138" s="408"/>
      <c r="O138" s="341"/>
      <c r="P138" s="341" t="s">
        <v>387</v>
      </c>
      <c r="Q138" s="341" t="s">
        <v>1153</v>
      </c>
      <c r="R138" s="221"/>
      <c r="S138" s="221"/>
    </row>
    <row r="139" spans="1:19">
      <c r="A139" s="339" t="s">
        <v>1154</v>
      </c>
      <c r="B139" s="340" t="s">
        <v>383</v>
      </c>
      <c r="C139" s="341"/>
      <c r="D139" s="245" t="s">
        <v>584</v>
      </c>
      <c r="E139" s="411"/>
      <c r="F139" s="342">
        <v>44252</v>
      </c>
      <c r="G139" s="342"/>
      <c r="H139" s="412"/>
      <c r="I139" s="408"/>
      <c r="J139" s="408"/>
      <c r="K139" s="408"/>
      <c r="L139" s="413"/>
      <c r="M139" s="341">
        <v>358</v>
      </c>
      <c r="N139" s="408"/>
      <c r="O139" s="341"/>
      <c r="P139" s="341" t="s">
        <v>1155</v>
      </c>
      <c r="Q139" s="341" t="s">
        <v>1156</v>
      </c>
      <c r="R139" s="221"/>
      <c r="S139" s="221"/>
    </row>
    <row r="140" spans="1:19">
      <c r="A140" s="339" t="s">
        <v>729</v>
      </c>
      <c r="B140" s="340" t="s">
        <v>383</v>
      </c>
      <c r="C140" s="341" t="s">
        <v>410</v>
      </c>
      <c r="D140" s="245" t="s">
        <v>1157</v>
      </c>
      <c r="E140" s="411">
        <v>44253</v>
      </c>
      <c r="F140" s="342">
        <v>44253</v>
      </c>
      <c r="G140" s="342"/>
      <c r="H140" s="343">
        <v>26966</v>
      </c>
      <c r="I140" s="343">
        <v>10751</v>
      </c>
      <c r="J140" s="343">
        <v>7</v>
      </c>
      <c r="K140" s="343">
        <v>24248</v>
      </c>
      <c r="L140" s="344">
        <f t="shared" si="2"/>
        <v>0.39868723577838761</v>
      </c>
      <c r="M140" s="341">
        <v>20178</v>
      </c>
      <c r="N140" s="408"/>
      <c r="O140" s="341"/>
      <c r="P140" s="341" t="s">
        <v>1155</v>
      </c>
      <c r="Q140" s="341" t="s">
        <v>1138</v>
      </c>
      <c r="R140" s="221"/>
      <c r="S140" s="221"/>
    </row>
    <row r="141" spans="1:19">
      <c r="A141" s="414" t="s">
        <v>1158</v>
      </c>
      <c r="B141" s="340" t="s">
        <v>383</v>
      </c>
      <c r="C141" s="213"/>
      <c r="D141" s="245" t="s">
        <v>1107</v>
      </c>
      <c r="E141" s="411">
        <v>44253</v>
      </c>
      <c r="F141" s="342">
        <v>44256</v>
      </c>
      <c r="G141" s="342"/>
      <c r="H141" s="343">
        <v>9180</v>
      </c>
      <c r="I141" s="343">
        <v>2878</v>
      </c>
      <c r="J141" s="343">
        <v>1</v>
      </c>
      <c r="K141" s="343">
        <v>5593</v>
      </c>
      <c r="L141" s="344">
        <f t="shared" si="2"/>
        <v>0.31350762527233117</v>
      </c>
      <c r="M141" s="415"/>
      <c r="N141" s="408"/>
      <c r="O141" s="341"/>
      <c r="P141" s="341" t="s">
        <v>1159</v>
      </c>
      <c r="Q141" s="341" t="s">
        <v>1160</v>
      </c>
      <c r="R141" s="221"/>
      <c r="S141" s="221"/>
    </row>
    <row r="142" spans="1:19">
      <c r="A142" s="416" t="s">
        <v>1161</v>
      </c>
      <c r="B142" s="340" t="s">
        <v>383</v>
      </c>
      <c r="C142" s="227"/>
      <c r="D142" s="383" t="s">
        <v>405</v>
      </c>
      <c r="E142" s="417">
        <v>44256</v>
      </c>
      <c r="F142" s="349">
        <v>44258</v>
      </c>
      <c r="G142" s="349"/>
      <c r="H142" s="418">
        <v>2255</v>
      </c>
      <c r="I142" s="418">
        <v>793</v>
      </c>
      <c r="J142" s="418">
        <v>1</v>
      </c>
      <c r="K142" s="418">
        <v>1242</v>
      </c>
      <c r="L142" s="344">
        <f t="shared" si="2"/>
        <v>0.35166297117516632</v>
      </c>
      <c r="M142" s="419"/>
      <c r="N142" s="407"/>
      <c r="O142" s="341"/>
      <c r="P142" s="341" t="s">
        <v>1159</v>
      </c>
      <c r="Q142" s="341" t="s">
        <v>1083</v>
      </c>
      <c r="R142" s="221"/>
      <c r="S142" s="221"/>
    </row>
    <row r="143" spans="1:19">
      <c r="A143" s="416" t="s">
        <v>1162</v>
      </c>
      <c r="B143" s="340" t="s">
        <v>383</v>
      </c>
      <c r="C143" s="227"/>
      <c r="D143" s="383" t="s">
        <v>1107</v>
      </c>
      <c r="E143" s="417">
        <v>44256</v>
      </c>
      <c r="F143" s="349">
        <v>44259</v>
      </c>
      <c r="G143" s="349"/>
      <c r="H143" s="418">
        <v>9348</v>
      </c>
      <c r="I143" s="418">
        <v>2082</v>
      </c>
      <c r="J143" s="418">
        <v>2</v>
      </c>
      <c r="K143" s="418">
        <v>3753</v>
      </c>
      <c r="L143" s="344">
        <f t="shared" si="2"/>
        <v>0.2227214377406932</v>
      </c>
      <c r="M143" s="351">
        <v>6707</v>
      </c>
      <c r="N143" s="407"/>
      <c r="O143" s="341"/>
      <c r="P143" s="341" t="s">
        <v>1159</v>
      </c>
      <c r="Q143" s="341" t="s">
        <v>471</v>
      </c>
      <c r="R143" s="221"/>
      <c r="S143" s="221"/>
    </row>
    <row r="144" spans="1:19">
      <c r="A144" s="416" t="s">
        <v>1161</v>
      </c>
      <c r="B144" s="340" t="s">
        <v>383</v>
      </c>
      <c r="C144" s="227"/>
      <c r="D144" s="383" t="s">
        <v>405</v>
      </c>
      <c r="E144" s="417">
        <v>44256</v>
      </c>
      <c r="F144" s="349">
        <v>44263</v>
      </c>
      <c r="G144" s="349"/>
      <c r="H144" s="418">
        <v>2255</v>
      </c>
      <c r="I144" s="418">
        <v>705</v>
      </c>
      <c r="J144" s="418">
        <v>1</v>
      </c>
      <c r="K144" s="418">
        <v>1073</v>
      </c>
      <c r="L144" s="344">
        <f t="shared" si="2"/>
        <v>0.31263858093126384</v>
      </c>
      <c r="M144" s="419"/>
      <c r="N144" s="407"/>
      <c r="O144" s="341"/>
      <c r="P144" s="341" t="s">
        <v>1159</v>
      </c>
      <c r="Q144" s="341" t="s">
        <v>1083</v>
      </c>
      <c r="R144" s="221"/>
      <c r="S144" s="221"/>
    </row>
    <row r="145" spans="1:19">
      <c r="A145" s="416" t="s">
        <v>1162</v>
      </c>
      <c r="B145" s="340" t="s">
        <v>383</v>
      </c>
      <c r="C145" s="227"/>
      <c r="D145" s="383" t="s">
        <v>1107</v>
      </c>
      <c r="E145" s="417">
        <v>44256</v>
      </c>
      <c r="F145" s="349">
        <v>44263</v>
      </c>
      <c r="G145" s="349"/>
      <c r="H145" s="418">
        <v>9334</v>
      </c>
      <c r="I145" s="418">
        <v>1988</v>
      </c>
      <c r="J145" s="418">
        <v>1</v>
      </c>
      <c r="K145" s="418">
        <v>3595</v>
      </c>
      <c r="L145" s="344">
        <f t="shared" si="2"/>
        <v>0.21298478680094279</v>
      </c>
      <c r="M145" s="351">
        <v>6683</v>
      </c>
      <c r="N145" s="407"/>
      <c r="O145" s="341"/>
      <c r="P145" s="351" t="s">
        <v>1159</v>
      </c>
      <c r="Q145" s="351" t="s">
        <v>471</v>
      </c>
      <c r="R145" s="221"/>
      <c r="S145" s="221"/>
    </row>
    <row r="146" spans="1:19">
      <c r="A146" s="416" t="s">
        <v>1163</v>
      </c>
      <c r="B146" s="340" t="s">
        <v>383</v>
      </c>
      <c r="C146" s="227"/>
      <c r="D146" s="383" t="s">
        <v>1146</v>
      </c>
      <c r="E146" s="417">
        <v>44258</v>
      </c>
      <c r="F146" s="349">
        <v>44259</v>
      </c>
      <c r="G146" s="349"/>
      <c r="H146" s="418">
        <v>5479</v>
      </c>
      <c r="I146" s="418">
        <v>1467</v>
      </c>
      <c r="J146" s="418">
        <v>3</v>
      </c>
      <c r="K146" s="418">
        <v>3012</v>
      </c>
      <c r="L146" s="344">
        <f t="shared" si="2"/>
        <v>0.26774958934112064</v>
      </c>
      <c r="M146" s="351">
        <v>3907</v>
      </c>
      <c r="N146" s="407"/>
      <c r="O146" s="354"/>
      <c r="P146" s="341" t="s">
        <v>1164</v>
      </c>
      <c r="Q146" s="341" t="s">
        <v>413</v>
      </c>
      <c r="R146" s="221"/>
      <c r="S146" s="221"/>
    </row>
    <row r="147" spans="1:19">
      <c r="A147" s="416" t="s">
        <v>1165</v>
      </c>
      <c r="B147" s="340" t="s">
        <v>383</v>
      </c>
      <c r="C147" s="227" t="s">
        <v>410</v>
      </c>
      <c r="D147" s="383" t="s">
        <v>584</v>
      </c>
      <c r="E147" s="417">
        <v>44258</v>
      </c>
      <c r="F147" s="349">
        <v>44260</v>
      </c>
      <c r="G147" s="349"/>
      <c r="H147" s="418">
        <v>27097</v>
      </c>
      <c r="I147" s="418">
        <v>11578</v>
      </c>
      <c r="J147" s="418">
        <v>7</v>
      </c>
      <c r="K147" s="418">
        <v>23827</v>
      </c>
      <c r="L147" s="344">
        <f t="shared" si="2"/>
        <v>0.4272797726685611</v>
      </c>
      <c r="M147" s="419"/>
      <c r="N147" s="407"/>
      <c r="O147" s="354"/>
      <c r="P147" s="341" t="s">
        <v>1155</v>
      </c>
      <c r="Q147" s="341" t="s">
        <v>623</v>
      </c>
      <c r="R147" s="221"/>
      <c r="S147" s="221"/>
    </row>
    <row r="148" spans="1:19">
      <c r="A148" s="416" t="s">
        <v>1166</v>
      </c>
      <c r="B148" s="340" t="s">
        <v>383</v>
      </c>
      <c r="C148" s="227"/>
      <c r="D148" s="383" t="s">
        <v>1090</v>
      </c>
      <c r="E148" s="417">
        <v>44257</v>
      </c>
      <c r="F148" s="349">
        <v>44266</v>
      </c>
      <c r="G148" s="349"/>
      <c r="H148" s="418">
        <v>9283</v>
      </c>
      <c r="I148" s="418">
        <v>2232</v>
      </c>
      <c r="J148" s="418">
        <v>1</v>
      </c>
      <c r="K148" s="418">
        <v>4281</v>
      </c>
      <c r="L148" s="344">
        <f t="shared" si="2"/>
        <v>0.24043951308844125</v>
      </c>
      <c r="M148" s="407"/>
      <c r="N148" s="407"/>
      <c r="O148" s="354"/>
      <c r="P148" s="341" t="s">
        <v>1159</v>
      </c>
      <c r="Q148" s="245" t="s">
        <v>1167</v>
      </c>
      <c r="R148" s="221"/>
      <c r="S148" s="221"/>
    </row>
    <row r="149" spans="1:19">
      <c r="A149" s="416" t="s">
        <v>1168</v>
      </c>
      <c r="B149" s="340" t="s">
        <v>383</v>
      </c>
      <c r="C149" s="227"/>
      <c r="D149" s="383" t="s">
        <v>1090</v>
      </c>
      <c r="E149" s="417">
        <v>44263</v>
      </c>
      <c r="F149" s="349">
        <v>44265</v>
      </c>
      <c r="G149" s="349"/>
      <c r="H149" s="420"/>
      <c r="I149" s="420"/>
      <c r="J149" s="420"/>
      <c r="K149" s="420"/>
      <c r="L149" s="344"/>
      <c r="M149" s="351">
        <v>6662</v>
      </c>
      <c r="N149" s="407"/>
      <c r="O149" s="354"/>
      <c r="P149" s="341" t="s">
        <v>1159</v>
      </c>
      <c r="Q149" s="341" t="s">
        <v>415</v>
      </c>
      <c r="R149" s="221"/>
      <c r="S149" s="221"/>
    </row>
    <row r="150" spans="1:19">
      <c r="A150" s="416" t="s">
        <v>1169</v>
      </c>
      <c r="B150" s="340" t="s">
        <v>383</v>
      </c>
      <c r="C150" s="227"/>
      <c r="D150" s="383" t="s">
        <v>1090</v>
      </c>
      <c r="E150" s="417">
        <v>44260</v>
      </c>
      <c r="F150" s="349">
        <v>44266</v>
      </c>
      <c r="G150" s="349"/>
      <c r="H150" s="420"/>
      <c r="I150" s="420"/>
      <c r="J150" s="420"/>
      <c r="K150" s="420"/>
      <c r="L150" s="344"/>
      <c r="M150" s="351">
        <v>6587</v>
      </c>
      <c r="N150" s="407"/>
      <c r="O150" s="354"/>
      <c r="P150" s="341" t="s">
        <v>1159</v>
      </c>
      <c r="Q150" s="341" t="s">
        <v>1026</v>
      </c>
      <c r="R150" s="221"/>
      <c r="S150" s="221"/>
    </row>
    <row r="151" spans="1:19">
      <c r="A151" s="421" t="s">
        <v>1170</v>
      </c>
      <c r="B151" s="340" t="s">
        <v>383</v>
      </c>
      <c r="C151" s="221"/>
      <c r="D151" s="340" t="s">
        <v>1090</v>
      </c>
      <c r="E151" s="422">
        <v>44257</v>
      </c>
      <c r="F151" s="422">
        <v>44270</v>
      </c>
      <c r="G151" s="422"/>
      <c r="H151" s="423" t="s">
        <v>61</v>
      </c>
      <c r="I151" s="423" t="s">
        <v>61</v>
      </c>
      <c r="J151" s="423" t="s">
        <v>61</v>
      </c>
      <c r="K151" s="423" t="s">
        <v>61</v>
      </c>
      <c r="L151" s="344"/>
      <c r="M151" s="340">
        <v>6618</v>
      </c>
      <c r="N151" s="424" t="s">
        <v>61</v>
      </c>
      <c r="O151" s="425" t="s">
        <v>61</v>
      </c>
      <c r="P151" s="245" t="s">
        <v>1159</v>
      </c>
      <c r="Q151" s="245" t="s">
        <v>1167</v>
      </c>
      <c r="R151" s="221"/>
      <c r="S151" s="221"/>
    </row>
    <row r="152" spans="1:19">
      <c r="A152" s="371" t="s">
        <v>1171</v>
      </c>
      <c r="B152" s="341" t="s">
        <v>383</v>
      </c>
      <c r="C152" s="227"/>
      <c r="D152" s="383" t="s">
        <v>1090</v>
      </c>
      <c r="E152" s="417">
        <v>44263</v>
      </c>
      <c r="F152" s="349">
        <v>44271</v>
      </c>
      <c r="G152" s="349"/>
      <c r="H152" s="418">
        <v>9207</v>
      </c>
      <c r="I152" s="418">
        <v>1986</v>
      </c>
      <c r="J152" s="418">
        <v>1</v>
      </c>
      <c r="K152" s="418">
        <v>3593</v>
      </c>
      <c r="L152" s="344">
        <f t="shared" si="2"/>
        <v>0.21570544151189314</v>
      </c>
      <c r="M152" s="407"/>
      <c r="N152" s="407"/>
      <c r="O152" s="354"/>
      <c r="P152" s="341" t="s">
        <v>1159</v>
      </c>
      <c r="Q152" s="341" t="s">
        <v>415</v>
      </c>
      <c r="R152" s="221"/>
      <c r="S152" s="221"/>
    </row>
    <row r="153" spans="1:19">
      <c r="A153" s="421" t="s">
        <v>1172</v>
      </c>
      <c r="B153" s="244" t="s">
        <v>383</v>
      </c>
      <c r="C153" s="244"/>
      <c r="D153" s="426" t="s">
        <v>405</v>
      </c>
      <c r="E153" s="426">
        <v>44266</v>
      </c>
      <c r="F153" s="426">
        <v>44272</v>
      </c>
      <c r="G153" s="426"/>
      <c r="H153" s="244">
        <v>1230</v>
      </c>
      <c r="I153" s="244">
        <v>778</v>
      </c>
      <c r="J153" s="244">
        <v>1</v>
      </c>
      <c r="K153" s="244">
        <v>2764</v>
      </c>
      <c r="L153" s="344">
        <f t="shared" si="2"/>
        <v>0.63252032520325208</v>
      </c>
      <c r="M153" s="244">
        <v>995</v>
      </c>
      <c r="N153" s="427" t="s">
        <v>61</v>
      </c>
      <c r="O153" s="425" t="s">
        <v>61</v>
      </c>
      <c r="P153" s="245" t="s">
        <v>381</v>
      </c>
      <c r="Q153" s="245" t="s">
        <v>413</v>
      </c>
      <c r="R153" s="221"/>
      <c r="S153" s="221"/>
    </row>
    <row r="154" spans="1:19">
      <c r="A154" s="371" t="s">
        <v>1173</v>
      </c>
      <c r="B154" s="341" t="s">
        <v>383</v>
      </c>
      <c r="C154" s="227"/>
      <c r="D154" s="383" t="s">
        <v>405</v>
      </c>
      <c r="E154" s="417">
        <v>44259</v>
      </c>
      <c r="F154" s="349">
        <v>44272</v>
      </c>
      <c r="G154" s="349"/>
      <c r="H154" s="420"/>
      <c r="I154" s="420"/>
      <c r="J154" s="420"/>
      <c r="K154" s="420"/>
      <c r="L154" s="344"/>
      <c r="M154" s="351">
        <v>312</v>
      </c>
      <c r="N154" s="407"/>
      <c r="O154" s="354"/>
      <c r="P154" s="341" t="s">
        <v>417</v>
      </c>
      <c r="Q154" s="341" t="s">
        <v>1174</v>
      </c>
      <c r="R154" s="221"/>
      <c r="S154" s="221"/>
    </row>
    <row r="155" spans="1:19">
      <c r="A155" s="421" t="s">
        <v>1175</v>
      </c>
      <c r="B155" s="340" t="s">
        <v>383</v>
      </c>
      <c r="C155" s="340" t="s">
        <v>410</v>
      </c>
      <c r="D155" s="422" t="s">
        <v>405</v>
      </c>
      <c r="E155" s="422">
        <v>44272</v>
      </c>
      <c r="F155" s="422">
        <v>44274</v>
      </c>
      <c r="G155" s="422"/>
      <c r="H155" s="340">
        <v>12079</v>
      </c>
      <c r="I155" s="340">
        <v>4509</v>
      </c>
      <c r="J155" s="340">
        <v>3</v>
      </c>
      <c r="K155" s="340">
        <v>8517</v>
      </c>
      <c r="L155" s="344">
        <f t="shared" si="2"/>
        <v>0.37329249110025664</v>
      </c>
      <c r="M155" s="423" t="s">
        <v>61</v>
      </c>
      <c r="N155" s="424" t="s">
        <v>61</v>
      </c>
      <c r="O155" s="425" t="s">
        <v>61</v>
      </c>
      <c r="P155" s="245" t="s">
        <v>417</v>
      </c>
      <c r="Q155" s="245" t="s">
        <v>1151</v>
      </c>
      <c r="R155" s="221"/>
      <c r="S155" s="221"/>
    </row>
    <row r="156" spans="1:19">
      <c r="A156" s="428" t="s">
        <v>1176</v>
      </c>
      <c r="B156" s="340" t="s">
        <v>383</v>
      </c>
      <c r="C156" s="340" t="s">
        <v>410</v>
      </c>
      <c r="D156" s="422" t="s">
        <v>405</v>
      </c>
      <c r="E156" s="422">
        <v>44273</v>
      </c>
      <c r="F156" s="422">
        <v>44273</v>
      </c>
      <c r="G156" s="422"/>
      <c r="H156" s="340">
        <v>3114</v>
      </c>
      <c r="I156" s="340">
        <v>899</v>
      </c>
      <c r="J156" s="340">
        <v>33</v>
      </c>
      <c r="K156" s="340">
        <v>1830</v>
      </c>
      <c r="L156" s="344">
        <f t="shared" si="2"/>
        <v>0.28869621066152856</v>
      </c>
      <c r="M156" s="340">
        <v>632</v>
      </c>
      <c r="N156" s="340"/>
      <c r="O156" s="425"/>
      <c r="P156" s="245" t="s">
        <v>417</v>
      </c>
      <c r="Q156" s="245" t="s">
        <v>1174</v>
      </c>
      <c r="R156" s="221"/>
      <c r="S156" s="221"/>
    </row>
    <row r="157" spans="1:19">
      <c r="A157" s="371" t="s">
        <v>733</v>
      </c>
      <c r="B157" s="245" t="s">
        <v>383</v>
      </c>
      <c r="C157" s="227"/>
      <c r="D157" s="383" t="s">
        <v>1096</v>
      </c>
      <c r="E157" s="417" t="s">
        <v>604</v>
      </c>
      <c r="F157" s="349">
        <v>44274</v>
      </c>
      <c r="G157" s="404"/>
      <c r="H157" s="403">
        <v>26677</v>
      </c>
      <c r="I157" s="403">
        <v>11028</v>
      </c>
      <c r="J157" s="418">
        <v>6</v>
      </c>
      <c r="K157" s="403">
        <v>22410</v>
      </c>
      <c r="L157" s="406">
        <f t="shared" si="2"/>
        <v>0.41338981144806386</v>
      </c>
      <c r="M157" s="407"/>
      <c r="N157" s="407"/>
      <c r="O157" s="354"/>
      <c r="P157" s="341" t="s">
        <v>520</v>
      </c>
      <c r="Q157" s="341" t="s">
        <v>1177</v>
      </c>
      <c r="R157" s="221"/>
      <c r="S157" s="221"/>
    </row>
    <row r="158" spans="1:19">
      <c r="A158" s="371" t="s">
        <v>1178</v>
      </c>
      <c r="B158" s="245" t="s">
        <v>383</v>
      </c>
      <c r="C158" s="227" t="s">
        <v>410</v>
      </c>
      <c r="D158" s="359" t="s">
        <v>554</v>
      </c>
      <c r="E158" s="411">
        <v>44274</v>
      </c>
      <c r="F158" s="342">
        <v>44274</v>
      </c>
      <c r="G158" s="342"/>
      <c r="H158" s="429">
        <v>9193</v>
      </c>
      <c r="I158" s="343">
        <v>3019</v>
      </c>
      <c r="J158" s="343">
        <v>1</v>
      </c>
      <c r="K158" s="343">
        <v>5572</v>
      </c>
      <c r="L158" s="344">
        <f t="shared" ref="L158:L218" si="3">I158/H158</f>
        <v>0.32840204503426518</v>
      </c>
      <c r="M158" s="430"/>
      <c r="N158" s="407"/>
      <c r="O158" s="221"/>
      <c r="P158" s="341" t="s">
        <v>387</v>
      </c>
      <c r="Q158" s="341" t="s">
        <v>1153</v>
      </c>
      <c r="R158" s="221"/>
      <c r="S158" s="221"/>
    </row>
    <row r="159" spans="1:19">
      <c r="A159" s="421" t="s">
        <v>1179</v>
      </c>
      <c r="B159" s="340" t="s">
        <v>383</v>
      </c>
      <c r="C159" s="340" t="s">
        <v>410</v>
      </c>
      <c r="D159" s="431" t="s">
        <v>405</v>
      </c>
      <c r="E159" s="411">
        <v>44275</v>
      </c>
      <c r="F159" s="411">
        <v>44277</v>
      </c>
      <c r="G159" s="411"/>
      <c r="H159" s="245">
        <v>12048</v>
      </c>
      <c r="I159" s="245">
        <v>4073</v>
      </c>
      <c r="J159" s="245">
        <v>3</v>
      </c>
      <c r="K159" s="245">
        <v>7356</v>
      </c>
      <c r="L159" s="344">
        <f t="shared" si="3"/>
        <v>0.33806440903054447</v>
      </c>
      <c r="M159" s="423" t="s">
        <v>61</v>
      </c>
      <c r="N159" s="427" t="s">
        <v>61</v>
      </c>
      <c r="O159" s="425" t="s">
        <v>61</v>
      </c>
      <c r="P159" s="245" t="s">
        <v>417</v>
      </c>
      <c r="Q159" s="245" t="s">
        <v>1151</v>
      </c>
      <c r="R159" s="221"/>
      <c r="S159" s="221"/>
    </row>
    <row r="160" spans="1:19">
      <c r="A160" s="428" t="s">
        <v>1176</v>
      </c>
      <c r="B160" s="340" t="s">
        <v>383</v>
      </c>
      <c r="C160" s="340" t="s">
        <v>410</v>
      </c>
      <c r="D160" s="431" t="s">
        <v>405</v>
      </c>
      <c r="E160" s="411">
        <v>44278</v>
      </c>
      <c r="F160" s="411">
        <v>44278</v>
      </c>
      <c r="G160" s="411"/>
      <c r="H160" s="245">
        <v>3116</v>
      </c>
      <c r="I160" s="245">
        <v>841</v>
      </c>
      <c r="J160" s="245">
        <v>19</v>
      </c>
      <c r="K160" s="245">
        <v>1739</v>
      </c>
      <c r="L160" s="344">
        <f t="shared" si="3"/>
        <v>0.26989730423620023</v>
      </c>
      <c r="M160" s="340">
        <v>761</v>
      </c>
      <c r="N160" s="432"/>
      <c r="O160" s="244"/>
      <c r="P160" s="245" t="s">
        <v>1180</v>
      </c>
      <c r="Q160" s="245" t="s">
        <v>1174</v>
      </c>
      <c r="R160" s="221"/>
      <c r="S160" s="221"/>
    </row>
    <row r="161" spans="1:19">
      <c r="A161" s="428" t="s">
        <v>1181</v>
      </c>
      <c r="B161" s="340" t="s">
        <v>383</v>
      </c>
      <c r="C161" s="340"/>
      <c r="D161" s="431" t="s">
        <v>1182</v>
      </c>
      <c r="E161" s="411">
        <v>44278</v>
      </c>
      <c r="F161" s="411">
        <v>44278</v>
      </c>
      <c r="G161" s="411"/>
      <c r="H161" s="245">
        <v>5365</v>
      </c>
      <c r="I161" s="245">
        <v>1574</v>
      </c>
      <c r="J161" s="245">
        <v>2</v>
      </c>
      <c r="K161" s="245">
        <v>2986</v>
      </c>
      <c r="L161" s="344">
        <f t="shared" si="3"/>
        <v>0.29338303821062439</v>
      </c>
      <c r="M161" s="340">
        <v>3812</v>
      </c>
      <c r="N161" s="432"/>
      <c r="O161" s="244"/>
      <c r="P161" s="245" t="s">
        <v>1164</v>
      </c>
      <c r="Q161" s="245" t="s">
        <v>413</v>
      </c>
      <c r="R161" s="221"/>
      <c r="S161" s="221"/>
    </row>
    <row r="162" spans="1:19">
      <c r="A162" s="428" t="s">
        <v>1183</v>
      </c>
      <c r="B162" s="340" t="s">
        <v>383</v>
      </c>
      <c r="C162" s="340"/>
      <c r="D162" s="431" t="s">
        <v>405</v>
      </c>
      <c r="E162" s="411" t="s">
        <v>1184</v>
      </c>
      <c r="F162" s="433">
        <v>44280</v>
      </c>
      <c r="G162" s="433"/>
      <c r="H162" s="434"/>
      <c r="I162" s="434"/>
      <c r="J162" s="434"/>
      <c r="K162" s="434"/>
      <c r="L162" s="409"/>
      <c r="M162" s="340">
        <v>1545</v>
      </c>
      <c r="N162" s="432"/>
      <c r="O162" s="244"/>
      <c r="P162" s="245" t="s">
        <v>387</v>
      </c>
      <c r="Q162" s="245" t="s">
        <v>1185</v>
      </c>
      <c r="R162" s="221"/>
      <c r="S162" s="221"/>
    </row>
    <row r="163" spans="1:19">
      <c r="A163" s="428" t="s">
        <v>1186</v>
      </c>
      <c r="B163" s="340" t="s">
        <v>383</v>
      </c>
      <c r="C163" s="340" t="s">
        <v>410</v>
      </c>
      <c r="D163" s="431" t="s">
        <v>1187</v>
      </c>
      <c r="E163" s="411">
        <v>44280</v>
      </c>
      <c r="F163" s="433">
        <v>44281</v>
      </c>
      <c r="G163" s="433"/>
      <c r="H163" s="245">
        <v>11980</v>
      </c>
      <c r="I163" s="245">
        <v>3954</v>
      </c>
      <c r="J163" s="245">
        <v>3</v>
      </c>
      <c r="K163" s="245">
        <v>7473</v>
      </c>
      <c r="L163" s="344">
        <f t="shared" si="3"/>
        <v>0.33005008347245407</v>
      </c>
      <c r="M163" s="432"/>
      <c r="N163" s="432"/>
      <c r="O163" s="244"/>
      <c r="P163" s="245" t="s">
        <v>417</v>
      </c>
      <c r="Q163" s="245" t="s">
        <v>576</v>
      </c>
      <c r="R163" s="221"/>
      <c r="S163" s="221"/>
    </row>
    <row r="164" spans="1:19">
      <c r="A164" s="428" t="s">
        <v>1188</v>
      </c>
      <c r="B164" s="340" t="s">
        <v>383</v>
      </c>
      <c r="C164" s="340"/>
      <c r="D164" s="431" t="s">
        <v>405</v>
      </c>
      <c r="E164" s="411">
        <v>44279</v>
      </c>
      <c r="F164" s="433">
        <v>44281</v>
      </c>
      <c r="G164" s="433"/>
      <c r="H164" s="245">
        <v>971</v>
      </c>
      <c r="I164" s="245">
        <v>414</v>
      </c>
      <c r="J164" s="245">
        <v>5</v>
      </c>
      <c r="K164" s="245">
        <v>684</v>
      </c>
      <c r="L164" s="344">
        <f t="shared" si="3"/>
        <v>0.42636457260556127</v>
      </c>
      <c r="M164" s="432"/>
      <c r="N164" s="432"/>
      <c r="O164" s="244"/>
      <c r="P164" s="245" t="s">
        <v>387</v>
      </c>
      <c r="Q164" s="245" t="s">
        <v>1189</v>
      </c>
      <c r="R164" s="221"/>
      <c r="S164" s="221"/>
    </row>
    <row r="165" spans="1:19">
      <c r="A165" s="428" t="s">
        <v>1190</v>
      </c>
      <c r="B165" s="340" t="s">
        <v>383</v>
      </c>
      <c r="C165" s="340"/>
      <c r="D165" s="431" t="s">
        <v>405</v>
      </c>
      <c r="E165" s="411">
        <v>44280</v>
      </c>
      <c r="F165" s="433">
        <v>44281</v>
      </c>
      <c r="G165" s="433"/>
      <c r="H165" s="245">
        <v>2224</v>
      </c>
      <c r="I165" s="245">
        <v>1338</v>
      </c>
      <c r="J165" s="245">
        <v>4</v>
      </c>
      <c r="K165" s="245">
        <v>3963</v>
      </c>
      <c r="L165" s="344">
        <f t="shared" si="3"/>
        <v>0.60161870503597126</v>
      </c>
      <c r="M165" s="432"/>
      <c r="N165" s="432"/>
      <c r="O165" s="244"/>
      <c r="P165" s="245" t="s">
        <v>387</v>
      </c>
      <c r="Q165" s="245" t="s">
        <v>1191</v>
      </c>
      <c r="R165" s="221"/>
      <c r="S165" s="221"/>
    </row>
    <row r="166" spans="1:19" ht="30">
      <c r="A166" s="435" t="s">
        <v>735</v>
      </c>
      <c r="B166" s="340" t="s">
        <v>383</v>
      </c>
      <c r="C166" s="340"/>
      <c r="D166" s="431" t="s">
        <v>1192</v>
      </c>
      <c r="E166" s="411">
        <v>44291</v>
      </c>
      <c r="F166" s="411">
        <v>44291</v>
      </c>
      <c r="G166" s="411"/>
      <c r="H166" s="245">
        <v>41526</v>
      </c>
      <c r="I166" s="245">
        <v>11077</v>
      </c>
      <c r="J166" s="245">
        <v>2222</v>
      </c>
      <c r="K166" s="403">
        <v>32076</v>
      </c>
      <c r="L166" s="436">
        <f t="shared" si="3"/>
        <v>0.26674854308144297</v>
      </c>
      <c r="M166" s="403">
        <v>28146</v>
      </c>
      <c r="N166" s="432"/>
      <c r="O166" s="425"/>
      <c r="P166" s="245" t="s">
        <v>776</v>
      </c>
      <c r="Q166" s="245" t="s">
        <v>1139</v>
      </c>
      <c r="R166" s="221"/>
      <c r="S166" s="221"/>
    </row>
    <row r="167" spans="1:19">
      <c r="A167" s="435" t="s">
        <v>1193</v>
      </c>
      <c r="B167" s="340" t="s">
        <v>383</v>
      </c>
      <c r="C167" s="340"/>
      <c r="D167" s="431" t="s">
        <v>1157</v>
      </c>
      <c r="E167" s="411">
        <v>44291</v>
      </c>
      <c r="F167" s="411">
        <v>44292</v>
      </c>
      <c r="G167" s="426"/>
      <c r="H167" s="403">
        <v>26290</v>
      </c>
      <c r="I167" s="403">
        <v>11720</v>
      </c>
      <c r="J167" s="245">
        <v>6</v>
      </c>
      <c r="K167" s="403">
        <v>26362</v>
      </c>
      <c r="L167" s="436">
        <f>I167/H167</f>
        <v>0.44579688094332448</v>
      </c>
      <c r="M167" s="432"/>
      <c r="N167" s="432"/>
      <c r="O167" s="244"/>
      <c r="P167" s="245" t="s">
        <v>776</v>
      </c>
      <c r="Q167" s="245" t="s">
        <v>397</v>
      </c>
      <c r="R167" s="221"/>
      <c r="S167" s="221"/>
    </row>
    <row r="168" spans="1:19">
      <c r="A168" s="435" t="s">
        <v>1194</v>
      </c>
      <c r="B168" s="340" t="s">
        <v>383</v>
      </c>
      <c r="C168" s="340"/>
      <c r="D168" s="431" t="s">
        <v>405</v>
      </c>
      <c r="E168" s="411">
        <v>44287</v>
      </c>
      <c r="F168" s="411">
        <v>44294</v>
      </c>
      <c r="G168" s="411"/>
      <c r="H168" s="434"/>
      <c r="I168" s="434"/>
      <c r="J168" s="434"/>
      <c r="K168" s="434"/>
      <c r="L168" s="436" t="e">
        <f t="shared" si="3"/>
        <v>#DIV/0!</v>
      </c>
      <c r="M168" s="340">
        <v>399</v>
      </c>
      <c r="N168" s="432"/>
      <c r="O168" s="244"/>
      <c r="P168" s="245" t="s">
        <v>387</v>
      </c>
      <c r="Q168" s="245" t="s">
        <v>1185</v>
      </c>
      <c r="R168" s="221"/>
      <c r="S168" s="221"/>
    </row>
    <row r="169" spans="1:19">
      <c r="A169" s="435" t="s">
        <v>1195</v>
      </c>
      <c r="B169" s="340" t="s">
        <v>383</v>
      </c>
      <c r="C169" s="340"/>
      <c r="D169" s="431" t="s">
        <v>554</v>
      </c>
      <c r="E169" s="411">
        <v>44287</v>
      </c>
      <c r="F169" s="411">
        <v>44292</v>
      </c>
      <c r="G169" s="411"/>
      <c r="H169" s="437">
        <v>9091</v>
      </c>
      <c r="I169" s="437">
        <v>2073</v>
      </c>
      <c r="J169" s="437">
        <v>1</v>
      </c>
      <c r="K169" s="437">
        <v>3757</v>
      </c>
      <c r="L169" s="436">
        <f t="shared" si="3"/>
        <v>0.22802771972280278</v>
      </c>
      <c r="M169" s="340">
        <v>6480</v>
      </c>
      <c r="N169" s="432"/>
      <c r="O169" s="244"/>
      <c r="P169" s="245" t="s">
        <v>387</v>
      </c>
      <c r="Q169" s="245" t="s">
        <v>415</v>
      </c>
      <c r="R169" s="221"/>
      <c r="S169" s="221"/>
    </row>
    <row r="170" spans="1:19">
      <c r="A170" s="435" t="s">
        <v>1196</v>
      </c>
      <c r="B170" s="340" t="s">
        <v>383</v>
      </c>
      <c r="C170" s="340"/>
      <c r="D170" s="431" t="s">
        <v>405</v>
      </c>
      <c r="E170" s="411">
        <v>44291</v>
      </c>
      <c r="F170" s="411">
        <v>44293</v>
      </c>
      <c r="G170" s="411"/>
      <c r="H170" s="437">
        <v>1949</v>
      </c>
      <c r="I170" s="437">
        <v>981</v>
      </c>
      <c r="J170" s="437">
        <v>3</v>
      </c>
      <c r="K170" s="437">
        <v>2994</v>
      </c>
      <c r="L170" s="436">
        <f t="shared" si="3"/>
        <v>0.50333504361210879</v>
      </c>
      <c r="M170" s="432"/>
      <c r="N170" s="432"/>
      <c r="O170" s="244"/>
      <c r="P170" s="245" t="s">
        <v>417</v>
      </c>
      <c r="Q170" s="245" t="s">
        <v>1197</v>
      </c>
      <c r="R170" s="221"/>
      <c r="S170" s="221"/>
    </row>
    <row r="171" spans="1:19">
      <c r="A171" s="435" t="s">
        <v>1198</v>
      </c>
      <c r="B171" s="340" t="s">
        <v>383</v>
      </c>
      <c r="C171" s="340" t="s">
        <v>410</v>
      </c>
      <c r="D171" s="431" t="s">
        <v>554</v>
      </c>
      <c r="E171" s="411">
        <v>44294</v>
      </c>
      <c r="F171" s="411">
        <v>44295</v>
      </c>
      <c r="G171" s="411"/>
      <c r="H171" s="437">
        <v>9066</v>
      </c>
      <c r="I171" s="437">
        <v>2152</v>
      </c>
      <c r="J171" s="437">
        <v>1</v>
      </c>
      <c r="K171" s="437">
        <v>4082</v>
      </c>
      <c r="L171" s="436">
        <f t="shared" si="3"/>
        <v>0.23737039488197662</v>
      </c>
      <c r="M171" s="432"/>
      <c r="N171" s="432"/>
      <c r="O171" s="244"/>
      <c r="P171" s="245" t="s">
        <v>387</v>
      </c>
      <c r="Q171" s="245" t="s">
        <v>1135</v>
      </c>
      <c r="R171" s="221"/>
      <c r="S171" s="221"/>
    </row>
    <row r="172" spans="1:19">
      <c r="A172" s="435" t="s">
        <v>1199</v>
      </c>
      <c r="B172" s="340" t="s">
        <v>383</v>
      </c>
      <c r="C172" s="340" t="s">
        <v>410</v>
      </c>
      <c r="D172" s="431" t="s">
        <v>1182</v>
      </c>
      <c r="E172" s="411">
        <v>44294</v>
      </c>
      <c r="F172" s="411">
        <v>44295</v>
      </c>
      <c r="G172" s="411"/>
      <c r="H172" s="437">
        <v>5286</v>
      </c>
      <c r="I172" s="437">
        <v>1691</v>
      </c>
      <c r="J172" s="437">
        <v>2</v>
      </c>
      <c r="K172" s="437">
        <v>3802</v>
      </c>
      <c r="L172" s="436">
        <f t="shared" si="3"/>
        <v>0.31990162693908436</v>
      </c>
      <c r="M172" s="340">
        <v>3795</v>
      </c>
      <c r="N172" s="432"/>
      <c r="O172" s="244"/>
      <c r="P172" s="245" t="s">
        <v>381</v>
      </c>
      <c r="Q172" s="245" t="s">
        <v>413</v>
      </c>
      <c r="R172" s="221"/>
      <c r="S172" s="221"/>
    </row>
    <row r="173" spans="1:19">
      <c r="A173" s="435" t="s">
        <v>1200</v>
      </c>
      <c r="B173" s="340" t="s">
        <v>383</v>
      </c>
      <c r="C173" s="340"/>
      <c r="D173" s="431" t="s">
        <v>427</v>
      </c>
      <c r="E173" s="411">
        <v>44292</v>
      </c>
      <c r="F173" s="411">
        <v>44295</v>
      </c>
      <c r="G173" s="411"/>
      <c r="H173" s="437">
        <v>860</v>
      </c>
      <c r="I173" s="437">
        <v>251</v>
      </c>
      <c r="J173" s="437">
        <v>0</v>
      </c>
      <c r="K173" s="437">
        <v>484</v>
      </c>
      <c r="L173" s="436">
        <f t="shared" si="3"/>
        <v>0.29186046511627906</v>
      </c>
      <c r="M173" s="432"/>
      <c r="N173" s="432"/>
      <c r="O173" s="244"/>
      <c r="P173" s="245" t="s">
        <v>387</v>
      </c>
      <c r="Q173" s="245" t="s">
        <v>1083</v>
      </c>
      <c r="R173" s="221"/>
      <c r="S173" s="221"/>
    </row>
    <row r="174" spans="1:19">
      <c r="A174" s="435" t="s">
        <v>1201</v>
      </c>
      <c r="B174" s="340" t="s">
        <v>383</v>
      </c>
      <c r="C174" s="340"/>
      <c r="D174" s="431" t="s">
        <v>1202</v>
      </c>
      <c r="E174" s="411">
        <v>44299</v>
      </c>
      <c r="F174" s="411">
        <v>44299</v>
      </c>
      <c r="G174" s="411"/>
      <c r="H174" s="434"/>
      <c r="I174" s="434"/>
      <c r="J174" s="434"/>
      <c r="K174" s="434"/>
      <c r="L174" s="438"/>
      <c r="M174" s="340">
        <v>401</v>
      </c>
      <c r="N174" s="432"/>
      <c r="O174" s="244"/>
      <c r="P174" s="245" t="s">
        <v>387</v>
      </c>
      <c r="Q174" s="245" t="s">
        <v>1185</v>
      </c>
      <c r="R174" s="221"/>
      <c r="S174" s="221"/>
    </row>
    <row r="175" spans="1:19">
      <c r="A175" s="435" t="s">
        <v>1203</v>
      </c>
      <c r="B175" s="340" t="s">
        <v>383</v>
      </c>
      <c r="C175" s="340"/>
      <c r="D175" s="431" t="s">
        <v>405</v>
      </c>
      <c r="E175" s="411">
        <v>44292</v>
      </c>
      <c r="F175" s="411">
        <v>44299</v>
      </c>
      <c r="G175" s="411"/>
      <c r="H175" s="437">
        <v>860</v>
      </c>
      <c r="I175" s="437">
        <v>239</v>
      </c>
      <c r="J175" s="437">
        <v>0</v>
      </c>
      <c r="K175" s="437">
        <v>484</v>
      </c>
      <c r="L175" s="436">
        <f t="shared" si="3"/>
        <v>0.27790697674418607</v>
      </c>
      <c r="M175" s="439">
        <v>670</v>
      </c>
      <c r="N175" s="432"/>
      <c r="O175" s="244"/>
      <c r="P175" s="245" t="s">
        <v>387</v>
      </c>
      <c r="Q175" s="245" t="s">
        <v>1083</v>
      </c>
      <c r="R175" s="221"/>
      <c r="S175" s="221"/>
    </row>
    <row r="176" spans="1:19">
      <c r="A176" s="435" t="s">
        <v>1204</v>
      </c>
      <c r="B176" s="340" t="s">
        <v>383</v>
      </c>
      <c r="C176" s="340"/>
      <c r="D176" s="431" t="s">
        <v>385</v>
      </c>
      <c r="E176" s="411">
        <v>44294</v>
      </c>
      <c r="F176" s="411">
        <v>44301</v>
      </c>
      <c r="G176" s="411"/>
      <c r="H176" s="437">
        <v>5257</v>
      </c>
      <c r="I176" s="437">
        <v>1825</v>
      </c>
      <c r="J176" s="437">
        <v>1</v>
      </c>
      <c r="K176" s="437">
        <v>3562</v>
      </c>
      <c r="L176" s="436">
        <f t="shared" si="3"/>
        <v>0.34715617272208482</v>
      </c>
      <c r="M176" s="432"/>
      <c r="N176" s="432"/>
      <c r="O176" s="244"/>
      <c r="P176" s="245" t="s">
        <v>381</v>
      </c>
      <c r="Q176" s="245" t="s">
        <v>1205</v>
      </c>
      <c r="R176" s="221"/>
      <c r="S176" s="221"/>
    </row>
    <row r="177" spans="1:19">
      <c r="A177" s="435" t="s">
        <v>1206</v>
      </c>
      <c r="B177" s="340" t="s">
        <v>383</v>
      </c>
      <c r="C177" s="340"/>
      <c r="D177" s="431" t="s">
        <v>1202</v>
      </c>
      <c r="E177" s="411">
        <v>44300</v>
      </c>
      <c r="F177" s="411">
        <v>44301</v>
      </c>
      <c r="G177" s="411"/>
      <c r="H177" s="434"/>
      <c r="I177" s="434"/>
      <c r="J177" s="434"/>
      <c r="K177" s="434"/>
      <c r="L177" s="438"/>
      <c r="M177" s="340">
        <v>156</v>
      </c>
      <c r="N177" s="432"/>
      <c r="O177" s="244"/>
      <c r="P177" s="245" t="s">
        <v>381</v>
      </c>
      <c r="Q177" s="245" t="s">
        <v>1205</v>
      </c>
      <c r="R177" s="221"/>
      <c r="S177" s="221"/>
    </row>
    <row r="178" spans="1:19">
      <c r="A178" s="435" t="s">
        <v>1207</v>
      </c>
      <c r="B178" s="340" t="s">
        <v>383</v>
      </c>
      <c r="C178" s="340"/>
      <c r="D178" s="431" t="s">
        <v>1157</v>
      </c>
      <c r="E178" s="411">
        <v>44301</v>
      </c>
      <c r="F178" s="411">
        <v>44302</v>
      </c>
      <c r="G178" s="411"/>
      <c r="H178" s="245">
        <v>26051</v>
      </c>
      <c r="I178" s="403">
        <v>10683</v>
      </c>
      <c r="J178" s="245">
        <v>5</v>
      </c>
      <c r="K178" s="403">
        <v>25192</v>
      </c>
      <c r="L178" s="436">
        <f t="shared" si="3"/>
        <v>0.41008022724655485</v>
      </c>
      <c r="M178" s="432"/>
      <c r="N178" s="432"/>
      <c r="O178" s="244"/>
      <c r="P178" s="245" t="s">
        <v>776</v>
      </c>
      <c r="Q178" s="245" t="s">
        <v>397</v>
      </c>
      <c r="R178" s="221"/>
      <c r="S178" s="221"/>
    </row>
    <row r="179" spans="1:19">
      <c r="A179" s="435" t="s">
        <v>1208</v>
      </c>
      <c r="B179" s="340" t="s">
        <v>383</v>
      </c>
      <c r="C179" s="340"/>
      <c r="D179" s="431" t="s">
        <v>405</v>
      </c>
      <c r="E179" s="411">
        <v>44292</v>
      </c>
      <c r="F179" s="411">
        <v>44305</v>
      </c>
      <c r="G179" s="411"/>
      <c r="H179" s="437">
        <v>860</v>
      </c>
      <c r="I179" s="437">
        <v>224</v>
      </c>
      <c r="J179" s="437">
        <v>0</v>
      </c>
      <c r="K179" s="437">
        <v>378</v>
      </c>
      <c r="L179" s="436">
        <f t="shared" si="3"/>
        <v>0.26046511627906976</v>
      </c>
      <c r="M179" s="340">
        <v>672</v>
      </c>
      <c r="N179" s="432"/>
      <c r="O179" s="244"/>
      <c r="P179" s="245" t="s">
        <v>387</v>
      </c>
      <c r="Q179" s="245" t="s">
        <v>1083</v>
      </c>
      <c r="R179" s="221"/>
      <c r="S179" s="221"/>
    </row>
    <row r="180" spans="1:19">
      <c r="A180" s="435" t="s">
        <v>1209</v>
      </c>
      <c r="B180" s="340" t="s">
        <v>383</v>
      </c>
      <c r="C180" s="340"/>
      <c r="D180" s="431" t="s">
        <v>393</v>
      </c>
      <c r="E180" s="411">
        <v>44302</v>
      </c>
      <c r="F180" s="411">
        <v>44306</v>
      </c>
      <c r="G180" s="411"/>
      <c r="H180" s="437">
        <v>8950</v>
      </c>
      <c r="I180" s="437">
        <v>2118</v>
      </c>
      <c r="J180" s="437">
        <v>1</v>
      </c>
      <c r="K180" s="437">
        <v>3914</v>
      </c>
      <c r="L180" s="436">
        <f t="shared" si="3"/>
        <v>0.23664804469273742</v>
      </c>
      <c r="M180" s="340">
        <v>600</v>
      </c>
      <c r="N180" s="432"/>
      <c r="O180" s="244"/>
      <c r="P180" s="245" t="s">
        <v>387</v>
      </c>
      <c r="Q180" s="245" t="s">
        <v>415</v>
      </c>
      <c r="R180" s="221"/>
      <c r="S180" s="221"/>
    </row>
    <row r="181" spans="1:19">
      <c r="A181" s="435" t="s">
        <v>1210</v>
      </c>
      <c r="B181" s="340" t="s">
        <v>383</v>
      </c>
      <c r="C181" s="340"/>
      <c r="D181" s="431" t="s">
        <v>1202</v>
      </c>
      <c r="E181" s="411">
        <v>44301</v>
      </c>
      <c r="F181" s="411">
        <v>44306</v>
      </c>
      <c r="G181" s="411"/>
      <c r="H181" s="437">
        <v>3032</v>
      </c>
      <c r="I181" s="437">
        <v>1274</v>
      </c>
      <c r="J181" s="437">
        <v>2</v>
      </c>
      <c r="K181" s="437">
        <v>2627</v>
      </c>
      <c r="L181" s="436">
        <f t="shared" si="3"/>
        <v>0.42018469656992086</v>
      </c>
      <c r="M181" s="432"/>
      <c r="N181" s="432"/>
      <c r="O181" s="244"/>
      <c r="P181" s="245" t="s">
        <v>381</v>
      </c>
      <c r="Q181" s="245" t="s">
        <v>413</v>
      </c>
      <c r="R181" s="221"/>
      <c r="S181" s="221"/>
    </row>
    <row r="182" spans="1:19">
      <c r="A182" s="435" t="s">
        <v>1211</v>
      </c>
      <c r="B182" s="340" t="s">
        <v>383</v>
      </c>
      <c r="C182" s="340"/>
      <c r="D182" s="431" t="s">
        <v>1157</v>
      </c>
      <c r="E182" s="411">
        <v>44302</v>
      </c>
      <c r="F182" s="411">
        <v>44306</v>
      </c>
      <c r="G182" s="411"/>
      <c r="H182" s="437">
        <v>27189</v>
      </c>
      <c r="I182" s="437">
        <v>6742</v>
      </c>
      <c r="J182" s="437">
        <v>5</v>
      </c>
      <c r="K182" s="437">
        <v>11661</v>
      </c>
      <c r="L182" s="436">
        <f t="shared" si="3"/>
        <v>0.24796792820625987</v>
      </c>
      <c r="M182" s="432"/>
      <c r="N182" s="432"/>
      <c r="O182" s="244"/>
      <c r="P182" s="245" t="s">
        <v>776</v>
      </c>
      <c r="Q182" s="245" t="s">
        <v>1212</v>
      </c>
      <c r="R182" s="221"/>
      <c r="S182" s="221"/>
    </row>
    <row r="183" spans="1:19" ht="15.75">
      <c r="A183" s="435" t="s">
        <v>739</v>
      </c>
      <c r="B183" s="340" t="s">
        <v>383</v>
      </c>
      <c r="C183" s="340"/>
      <c r="D183" s="431" t="s">
        <v>1157</v>
      </c>
      <c r="E183" s="440">
        <v>44305</v>
      </c>
      <c r="F183" s="411">
        <v>44305</v>
      </c>
      <c r="G183" s="411"/>
      <c r="H183" s="245">
        <v>3469</v>
      </c>
      <c r="I183" s="245">
        <v>1241</v>
      </c>
      <c r="J183" s="245">
        <v>68</v>
      </c>
      <c r="K183" s="245">
        <v>2159</v>
      </c>
      <c r="L183" s="436">
        <f t="shared" si="3"/>
        <v>0.35773998270394924</v>
      </c>
      <c r="M183" s="439">
        <v>2585</v>
      </c>
      <c r="N183" s="432"/>
      <c r="O183" s="244"/>
      <c r="P183" s="245" t="s">
        <v>776</v>
      </c>
      <c r="Q183" s="245" t="s">
        <v>397</v>
      </c>
      <c r="R183" s="221"/>
      <c r="S183" s="221"/>
    </row>
    <row r="184" spans="1:19" ht="15.75">
      <c r="A184" s="244" t="s">
        <v>1213</v>
      </c>
      <c r="B184" s="340" t="s">
        <v>383</v>
      </c>
      <c r="C184" s="340"/>
      <c r="D184" s="431" t="s">
        <v>385</v>
      </c>
      <c r="E184" s="440">
        <v>44307</v>
      </c>
      <c r="F184" s="411">
        <v>44307</v>
      </c>
      <c r="G184" s="411"/>
      <c r="H184" s="245">
        <v>5211</v>
      </c>
      <c r="I184" s="245">
        <v>1671</v>
      </c>
      <c r="J184" s="245">
        <v>1</v>
      </c>
      <c r="K184" s="245">
        <v>3654</v>
      </c>
      <c r="L184" s="436">
        <f t="shared" si="3"/>
        <v>0.32066781807714451</v>
      </c>
      <c r="M184" s="439">
        <v>4023</v>
      </c>
      <c r="N184" s="432"/>
      <c r="O184" s="244"/>
      <c r="P184" s="245" t="s">
        <v>381</v>
      </c>
      <c r="Q184" s="245" t="s">
        <v>413</v>
      </c>
      <c r="R184" s="221"/>
      <c r="S184" s="221"/>
    </row>
    <row r="185" spans="1:19" ht="15.75">
      <c r="A185" s="244" t="s">
        <v>1214</v>
      </c>
      <c r="B185" s="340" t="s">
        <v>389</v>
      </c>
      <c r="C185" s="340"/>
      <c r="D185" s="431" t="s">
        <v>1157</v>
      </c>
      <c r="E185" s="440">
        <v>44307</v>
      </c>
      <c r="F185" s="411">
        <v>44307</v>
      </c>
      <c r="G185" s="411"/>
      <c r="H185" s="245">
        <v>25891</v>
      </c>
      <c r="I185" s="403">
        <v>9954</v>
      </c>
      <c r="J185" s="245">
        <v>5</v>
      </c>
      <c r="K185" s="245">
        <v>19634</v>
      </c>
      <c r="L185" s="436">
        <f>I185/H185</f>
        <v>0.38445791974045035</v>
      </c>
      <c r="M185" s="432"/>
      <c r="N185" s="432"/>
      <c r="O185" s="244"/>
      <c r="P185" s="245" t="s">
        <v>999</v>
      </c>
      <c r="Q185" s="245" t="s">
        <v>397</v>
      </c>
      <c r="R185" s="221"/>
      <c r="S185" s="221"/>
    </row>
    <row r="186" spans="1:19" ht="15.75">
      <c r="A186" s="244" t="s">
        <v>1215</v>
      </c>
      <c r="B186" s="340" t="s">
        <v>383</v>
      </c>
      <c r="C186" s="340"/>
      <c r="D186" s="431" t="s">
        <v>393</v>
      </c>
      <c r="E186" s="440">
        <v>44305</v>
      </c>
      <c r="F186" s="411">
        <v>44308</v>
      </c>
      <c r="G186" s="411"/>
      <c r="H186" s="245">
        <v>8921</v>
      </c>
      <c r="I186" s="245">
        <v>2007</v>
      </c>
      <c r="J186" s="245">
        <v>1</v>
      </c>
      <c r="K186" s="245">
        <v>3935</v>
      </c>
      <c r="L186" s="436">
        <f>I186/H186</f>
        <v>0.2249747786122632</v>
      </c>
      <c r="M186" s="340">
        <v>6504</v>
      </c>
      <c r="N186" s="432"/>
      <c r="O186" s="244"/>
      <c r="P186" s="245" t="s">
        <v>387</v>
      </c>
      <c r="Q186" s="245" t="s">
        <v>471</v>
      </c>
      <c r="R186" s="221"/>
      <c r="S186" s="221"/>
    </row>
    <row r="187" spans="1:19" ht="15.75">
      <c r="A187" s="441" t="s">
        <v>740</v>
      </c>
      <c r="B187" s="340" t="s">
        <v>383</v>
      </c>
      <c r="C187" s="340"/>
      <c r="D187" s="431" t="s">
        <v>1157</v>
      </c>
      <c r="E187" s="440">
        <v>44309</v>
      </c>
      <c r="F187" s="411">
        <v>44309</v>
      </c>
      <c r="G187" s="411"/>
      <c r="H187" s="245">
        <v>1002</v>
      </c>
      <c r="I187" s="245">
        <v>341</v>
      </c>
      <c r="J187" s="245">
        <v>6</v>
      </c>
      <c r="K187" s="245">
        <v>573</v>
      </c>
      <c r="L187" s="436">
        <f>I187/H187</f>
        <v>0.34031936127744511</v>
      </c>
      <c r="M187" s="340">
        <v>782</v>
      </c>
      <c r="N187" s="432"/>
      <c r="O187" s="244"/>
      <c r="P187" s="245" t="s">
        <v>999</v>
      </c>
      <c r="Q187" s="245" t="s">
        <v>397</v>
      </c>
      <c r="R187" s="221"/>
      <c r="S187" s="221"/>
    </row>
    <row r="188" spans="1:19" ht="15.75">
      <c r="A188" s="441" t="s">
        <v>741</v>
      </c>
      <c r="B188" s="340" t="s">
        <v>383</v>
      </c>
      <c r="C188" s="340"/>
      <c r="D188" s="431" t="s">
        <v>1157</v>
      </c>
      <c r="E188" s="440">
        <v>44312</v>
      </c>
      <c r="F188" s="411">
        <v>44312</v>
      </c>
      <c r="G188" s="411"/>
      <c r="H188" s="245">
        <v>1890</v>
      </c>
      <c r="I188" s="245">
        <v>604</v>
      </c>
      <c r="J188" s="245">
        <v>4</v>
      </c>
      <c r="K188" s="245">
        <v>1040</v>
      </c>
      <c r="L188" s="436">
        <f>I188/H188</f>
        <v>0.31957671957671957</v>
      </c>
      <c r="M188" s="340">
        <v>1382</v>
      </c>
      <c r="N188" s="432"/>
      <c r="O188" s="244"/>
      <c r="P188" s="245" t="s">
        <v>999</v>
      </c>
      <c r="Q188" s="245" t="s">
        <v>397</v>
      </c>
      <c r="R188" s="221"/>
      <c r="S188" s="221"/>
    </row>
    <row r="189" spans="1:19" ht="15.75">
      <c r="A189" s="244" t="s">
        <v>1213</v>
      </c>
      <c r="B189" s="340" t="s">
        <v>383</v>
      </c>
      <c r="C189" s="340" t="s">
        <v>410</v>
      </c>
      <c r="D189" s="431" t="s">
        <v>385</v>
      </c>
      <c r="E189" s="440">
        <v>44312</v>
      </c>
      <c r="F189" s="411">
        <v>44312</v>
      </c>
      <c r="G189" s="411"/>
      <c r="H189" s="245">
        <v>5159</v>
      </c>
      <c r="I189" s="245">
        <v>1404</v>
      </c>
      <c r="J189" s="245">
        <v>1</v>
      </c>
      <c r="K189" s="245">
        <v>2775</v>
      </c>
      <c r="L189" s="436">
        <f t="shared" ref="L189" si="4">I189/H189</f>
        <v>0.27214576468307811</v>
      </c>
      <c r="M189" s="439">
        <v>3931</v>
      </c>
      <c r="N189" s="432"/>
      <c r="O189" s="244"/>
      <c r="P189" s="245" t="s">
        <v>381</v>
      </c>
      <c r="Q189" s="245" t="s">
        <v>413</v>
      </c>
      <c r="R189" s="221"/>
      <c r="S189" s="221"/>
    </row>
    <row r="190" spans="1:19" ht="15.75">
      <c r="A190" s="441" t="s">
        <v>741</v>
      </c>
      <c r="B190" s="340" t="s">
        <v>383</v>
      </c>
      <c r="C190" s="340"/>
      <c r="D190" s="431" t="s">
        <v>1157</v>
      </c>
      <c r="E190" s="440">
        <v>44313</v>
      </c>
      <c r="F190" s="411">
        <v>44313</v>
      </c>
      <c r="G190" s="411"/>
      <c r="H190" s="245">
        <v>6176</v>
      </c>
      <c r="I190" s="245">
        <v>1947</v>
      </c>
      <c r="J190" s="245">
        <v>1</v>
      </c>
      <c r="K190" s="245">
        <v>3330</v>
      </c>
      <c r="L190" s="436">
        <f>I190/H190</f>
        <v>0.31525259067357514</v>
      </c>
      <c r="M190" s="340">
        <v>4491</v>
      </c>
      <c r="N190" s="432"/>
      <c r="O190" s="244"/>
      <c r="P190" s="245" t="s">
        <v>999</v>
      </c>
      <c r="Q190" s="245" t="s">
        <v>397</v>
      </c>
      <c r="R190" s="221"/>
      <c r="S190" s="221"/>
    </row>
    <row r="191" spans="1:19" ht="15.75">
      <c r="A191" s="441" t="s">
        <v>1216</v>
      </c>
      <c r="B191" s="340" t="s">
        <v>383</v>
      </c>
      <c r="C191" s="340" t="s">
        <v>410</v>
      </c>
      <c r="D191" s="431" t="s">
        <v>405</v>
      </c>
      <c r="E191" s="440">
        <v>44313</v>
      </c>
      <c r="F191" s="411">
        <v>44314</v>
      </c>
      <c r="G191" s="411"/>
      <c r="H191" s="245">
        <v>2283</v>
      </c>
      <c r="I191" s="245">
        <v>1263</v>
      </c>
      <c r="J191" s="245">
        <v>4</v>
      </c>
      <c r="K191" s="245">
        <v>2833</v>
      </c>
      <c r="L191" s="436">
        <f>I191/H191</f>
        <v>0.55321944809461232</v>
      </c>
      <c r="M191" s="432"/>
      <c r="N191" s="432"/>
      <c r="O191" s="244"/>
      <c r="P191" s="245" t="s">
        <v>387</v>
      </c>
      <c r="Q191" s="245" t="s">
        <v>415</v>
      </c>
      <c r="R191" s="221"/>
      <c r="S191" s="221"/>
    </row>
    <row r="192" spans="1:19" ht="15.75">
      <c r="A192" s="441" t="s">
        <v>741</v>
      </c>
      <c r="B192" s="340" t="s">
        <v>383</v>
      </c>
      <c r="C192" s="340"/>
      <c r="D192" s="431" t="s">
        <v>1157</v>
      </c>
      <c r="E192" s="440">
        <v>44314</v>
      </c>
      <c r="F192" s="411">
        <v>44314</v>
      </c>
      <c r="G192" s="411"/>
      <c r="H192" s="245">
        <v>2931</v>
      </c>
      <c r="I192" s="245">
        <v>847</v>
      </c>
      <c r="J192" s="245">
        <v>0</v>
      </c>
      <c r="K192" s="245">
        <v>1476</v>
      </c>
      <c r="L192" s="436">
        <f>I192/H192</f>
        <v>0.28897987035141592</v>
      </c>
      <c r="M192" s="340">
        <v>2208</v>
      </c>
      <c r="N192" s="432"/>
      <c r="O192" s="244"/>
      <c r="P192" s="245" t="s">
        <v>999</v>
      </c>
      <c r="Q192" s="245" t="s">
        <v>397</v>
      </c>
      <c r="R192" s="221"/>
      <c r="S192" s="221"/>
    </row>
    <row r="193" spans="1:19" ht="15.75">
      <c r="A193" s="441" t="s">
        <v>1217</v>
      </c>
      <c r="B193" s="340" t="s">
        <v>383</v>
      </c>
      <c r="C193" s="340"/>
      <c r="D193" s="431" t="s">
        <v>393</v>
      </c>
      <c r="E193" s="440">
        <v>44305</v>
      </c>
      <c r="F193" s="411">
        <v>44314</v>
      </c>
      <c r="G193" s="411"/>
      <c r="H193" s="245">
        <v>8877</v>
      </c>
      <c r="I193" s="245">
        <v>2052</v>
      </c>
      <c r="J193" s="245">
        <v>1</v>
      </c>
      <c r="K193" s="245">
        <v>3819</v>
      </c>
      <c r="L193" s="436">
        <f>I193/H193</f>
        <v>0.2311591753970936</v>
      </c>
      <c r="M193" s="340">
        <v>6403</v>
      </c>
      <c r="N193" s="432"/>
      <c r="O193" s="244"/>
      <c r="P193" s="245" t="s">
        <v>387</v>
      </c>
      <c r="Q193" s="245" t="s">
        <v>415</v>
      </c>
      <c r="R193" s="221"/>
      <c r="S193" s="221"/>
    </row>
    <row r="194" spans="1:19" ht="15.75">
      <c r="A194" s="441" t="s">
        <v>1218</v>
      </c>
      <c r="B194" s="340" t="s">
        <v>383</v>
      </c>
      <c r="C194" s="340"/>
      <c r="D194" s="431" t="s">
        <v>1157</v>
      </c>
      <c r="E194" s="440">
        <v>44315</v>
      </c>
      <c r="F194" s="411">
        <v>44315</v>
      </c>
      <c r="G194" s="411"/>
      <c r="H194" s="245">
        <v>3793</v>
      </c>
      <c r="I194" s="245">
        <v>1195</v>
      </c>
      <c r="J194" s="245">
        <v>1</v>
      </c>
      <c r="K194" s="245">
        <v>2177</v>
      </c>
      <c r="L194" s="436">
        <f>I194/H194</f>
        <v>0.3150540469285526</v>
      </c>
      <c r="M194" s="340">
        <v>2819</v>
      </c>
      <c r="N194" s="432"/>
      <c r="O194" s="244"/>
      <c r="P194" s="245" t="s">
        <v>999</v>
      </c>
      <c r="Q194" s="245" t="s">
        <v>397</v>
      </c>
      <c r="R194" s="221"/>
      <c r="S194" s="221"/>
    </row>
    <row r="195" spans="1:19" ht="15.75">
      <c r="A195" s="441" t="s">
        <v>1219</v>
      </c>
      <c r="B195" s="340" t="s">
        <v>383</v>
      </c>
      <c r="C195" s="340"/>
      <c r="D195" s="431" t="s">
        <v>393</v>
      </c>
      <c r="E195" s="440">
        <v>44315</v>
      </c>
      <c r="F195" s="411">
        <v>44315</v>
      </c>
      <c r="G195" s="417"/>
      <c r="H195" s="442"/>
      <c r="I195" s="442"/>
      <c r="J195" s="442"/>
      <c r="K195" s="442"/>
      <c r="L195" s="438"/>
      <c r="M195" s="340">
        <v>6406</v>
      </c>
      <c r="N195" s="432"/>
      <c r="O195" s="244"/>
      <c r="P195" s="245" t="s">
        <v>387</v>
      </c>
      <c r="Q195" s="244" t="s">
        <v>1220</v>
      </c>
      <c r="R195" s="221"/>
      <c r="S195" s="221"/>
    </row>
    <row r="196" spans="1:19">
      <c r="A196" s="221" t="s">
        <v>1221</v>
      </c>
      <c r="B196" s="221" t="s">
        <v>383</v>
      </c>
      <c r="C196" s="221" t="s">
        <v>410</v>
      </c>
      <c r="D196" s="244" t="s">
        <v>385</v>
      </c>
      <c r="E196" s="426">
        <v>44315</v>
      </c>
      <c r="F196" s="404">
        <v>44315</v>
      </c>
      <c r="G196" s="404"/>
      <c r="H196" s="341">
        <v>5157</v>
      </c>
      <c r="I196" s="341">
        <v>1640</v>
      </c>
      <c r="J196" s="341">
        <v>0</v>
      </c>
      <c r="K196" s="341">
        <v>3275</v>
      </c>
      <c r="L196" s="436">
        <f>I196/H196</f>
        <v>0.31801434942796197</v>
      </c>
      <c r="M196" s="341">
        <v>3843</v>
      </c>
      <c r="N196" s="443"/>
      <c r="O196" s="221"/>
      <c r="P196" s="221" t="s">
        <v>381</v>
      </c>
      <c r="Q196" s="221" t="s">
        <v>413</v>
      </c>
      <c r="R196" s="221"/>
      <c r="S196" s="221"/>
    </row>
    <row r="197" spans="1:19" ht="15.75">
      <c r="A197" s="244" t="s">
        <v>1222</v>
      </c>
      <c r="B197" s="340" t="s">
        <v>383</v>
      </c>
      <c r="C197" s="340"/>
      <c r="D197" s="431" t="s">
        <v>393</v>
      </c>
      <c r="E197" s="440">
        <v>44307</v>
      </c>
      <c r="F197" s="411">
        <v>44316</v>
      </c>
      <c r="G197" s="444"/>
      <c r="H197" s="246">
        <v>8875</v>
      </c>
      <c r="I197" s="246">
        <v>2207</v>
      </c>
      <c r="J197" s="246">
        <v>0</v>
      </c>
      <c r="K197" s="246">
        <v>4113</v>
      </c>
      <c r="L197" s="436">
        <f>I197/H197</f>
        <v>0.24867605633802817</v>
      </c>
      <c r="M197" s="445"/>
      <c r="N197" s="432"/>
      <c r="O197" s="244"/>
      <c r="P197" s="245" t="s">
        <v>387</v>
      </c>
      <c r="Q197" s="245" t="s">
        <v>1223</v>
      </c>
      <c r="R197" s="221"/>
      <c r="S197" s="221"/>
    </row>
    <row r="198" spans="1:19" ht="15.75">
      <c r="A198" s="441" t="s">
        <v>741</v>
      </c>
      <c r="B198" s="340" t="s">
        <v>383</v>
      </c>
      <c r="C198" s="340"/>
      <c r="D198" s="431" t="s">
        <v>1157</v>
      </c>
      <c r="E198" s="440">
        <v>44316</v>
      </c>
      <c r="F198" s="411">
        <v>44316</v>
      </c>
      <c r="G198" s="411"/>
      <c r="H198" s="245">
        <v>2817</v>
      </c>
      <c r="I198" s="245">
        <v>727</v>
      </c>
      <c r="J198" s="245">
        <v>0</v>
      </c>
      <c r="K198" s="245">
        <v>1412</v>
      </c>
      <c r="L198" s="436">
        <f t="shared" si="3"/>
        <v>0.25807596734114308</v>
      </c>
      <c r="M198" s="340">
        <v>2000</v>
      </c>
      <c r="N198" s="432"/>
      <c r="O198" s="244"/>
      <c r="P198" s="245"/>
      <c r="Q198" s="245"/>
      <c r="R198" s="221"/>
      <c r="S198" s="221"/>
    </row>
    <row r="199" spans="1:19">
      <c r="A199" s="408" t="s">
        <v>1224</v>
      </c>
      <c r="B199" s="446" t="s">
        <v>383</v>
      </c>
      <c r="C199" s="345" t="s">
        <v>410</v>
      </c>
      <c r="D199" s="447" t="s">
        <v>385</v>
      </c>
      <c r="E199" s="448">
        <v>44319</v>
      </c>
      <c r="F199" s="449">
        <v>44319</v>
      </c>
      <c r="G199" s="449">
        <v>44319</v>
      </c>
      <c r="H199" s="450">
        <v>5148</v>
      </c>
      <c r="I199" s="402">
        <v>1944</v>
      </c>
      <c r="J199" s="402">
        <v>1</v>
      </c>
      <c r="K199" s="402">
        <v>3829</v>
      </c>
      <c r="L199" s="436">
        <f t="shared" si="3"/>
        <v>0.3776223776223776</v>
      </c>
      <c r="M199" s="443"/>
      <c r="N199" s="432"/>
      <c r="O199" s="402"/>
      <c r="P199" s="402"/>
      <c r="Q199" s="402"/>
      <c r="R199" s="221"/>
      <c r="S199" s="221"/>
    </row>
    <row r="200" spans="1:19" ht="15.75">
      <c r="A200" s="451" t="s">
        <v>743</v>
      </c>
      <c r="B200" s="452" t="s">
        <v>383</v>
      </c>
      <c r="C200" s="453"/>
      <c r="D200" s="448" t="s">
        <v>1157</v>
      </c>
      <c r="E200" s="454">
        <v>44319</v>
      </c>
      <c r="F200" s="455">
        <v>44319</v>
      </c>
      <c r="G200" s="455"/>
      <c r="H200" s="452">
        <v>1417</v>
      </c>
      <c r="I200" s="452">
        <v>557</v>
      </c>
      <c r="J200" s="452">
        <v>471</v>
      </c>
      <c r="K200" s="452">
        <v>1215</v>
      </c>
      <c r="L200" s="456">
        <f t="shared" si="3"/>
        <v>0.39308398023994356</v>
      </c>
      <c r="M200" s="457">
        <v>1046</v>
      </c>
      <c r="N200" s="432"/>
      <c r="O200" s="450"/>
      <c r="P200" s="452"/>
      <c r="Q200" s="452"/>
      <c r="R200" s="221"/>
      <c r="S200" s="221"/>
    </row>
    <row r="201" spans="1:19" ht="15.75">
      <c r="A201" s="451" t="s">
        <v>1225</v>
      </c>
      <c r="B201" s="452" t="s">
        <v>383</v>
      </c>
      <c r="C201" s="457" t="s">
        <v>410</v>
      </c>
      <c r="D201" s="458" t="s">
        <v>441</v>
      </c>
      <c r="E201" s="454">
        <v>44315</v>
      </c>
      <c r="F201" s="455">
        <v>44322</v>
      </c>
      <c r="G201" s="455">
        <v>44322</v>
      </c>
      <c r="H201" s="452">
        <v>11653</v>
      </c>
      <c r="I201" s="452">
        <v>5487</v>
      </c>
      <c r="J201" s="452">
        <v>3</v>
      </c>
      <c r="K201" s="452">
        <v>10628</v>
      </c>
      <c r="L201" s="456">
        <f t="shared" si="3"/>
        <v>0.47086587144941217</v>
      </c>
      <c r="M201" s="432"/>
      <c r="N201" s="432"/>
      <c r="O201" s="450"/>
      <c r="P201" s="452" t="s">
        <v>417</v>
      </c>
      <c r="Q201" s="452" t="s">
        <v>1226</v>
      </c>
      <c r="R201" s="221"/>
      <c r="S201" s="221"/>
    </row>
    <row r="202" spans="1:19" ht="15.75">
      <c r="A202" s="451" t="s">
        <v>1227</v>
      </c>
      <c r="B202" s="452" t="s">
        <v>383</v>
      </c>
      <c r="C202" s="457"/>
      <c r="D202" s="458" t="s">
        <v>393</v>
      </c>
      <c r="E202" s="454">
        <v>44319</v>
      </c>
      <c r="F202" s="455">
        <v>44322</v>
      </c>
      <c r="G202" s="455">
        <v>44322</v>
      </c>
      <c r="H202" s="452">
        <v>8870</v>
      </c>
      <c r="I202" s="452">
        <v>2295</v>
      </c>
      <c r="J202" s="452">
        <v>0</v>
      </c>
      <c r="K202" s="452">
        <v>4052</v>
      </c>
      <c r="L202" s="456">
        <f t="shared" si="3"/>
        <v>0.25873731679819617</v>
      </c>
      <c r="M202" s="457">
        <v>6411</v>
      </c>
      <c r="N202" s="432"/>
      <c r="O202" s="450"/>
      <c r="P202" s="452" t="s">
        <v>387</v>
      </c>
      <c r="Q202" s="452" t="s">
        <v>1228</v>
      </c>
      <c r="R202" s="221"/>
      <c r="S202" s="221"/>
    </row>
    <row r="203" spans="1:19" ht="15.75">
      <c r="A203" s="451" t="s">
        <v>1229</v>
      </c>
      <c r="B203" s="452" t="s">
        <v>383</v>
      </c>
      <c r="C203" s="457"/>
      <c r="D203" s="458" t="s">
        <v>675</v>
      </c>
      <c r="E203" s="454">
        <v>44319</v>
      </c>
      <c r="F203" s="455">
        <v>44321</v>
      </c>
      <c r="G203" s="455"/>
      <c r="H203" s="434"/>
      <c r="I203" s="434"/>
      <c r="J203" s="434"/>
      <c r="K203" s="434"/>
      <c r="L203" s="438"/>
      <c r="M203" s="457">
        <v>6031</v>
      </c>
      <c r="N203" s="432"/>
      <c r="O203" s="450"/>
      <c r="P203" s="452" t="s">
        <v>387</v>
      </c>
      <c r="Q203" s="452" t="s">
        <v>1230</v>
      </c>
      <c r="R203" s="221"/>
      <c r="S203" s="221"/>
    </row>
    <row r="204" spans="1:19" ht="15.75">
      <c r="A204" s="451" t="s">
        <v>744</v>
      </c>
      <c r="B204" s="459" t="s">
        <v>383</v>
      </c>
      <c r="C204" s="459"/>
      <c r="D204" s="455" t="s">
        <v>1157</v>
      </c>
      <c r="E204" s="460">
        <v>44321</v>
      </c>
      <c r="F204" s="461">
        <v>44321</v>
      </c>
      <c r="G204" s="461"/>
      <c r="H204" s="462">
        <v>17030</v>
      </c>
      <c r="I204" s="462">
        <v>5008</v>
      </c>
      <c r="J204" s="462">
        <v>2161</v>
      </c>
      <c r="K204" s="462">
        <v>10119</v>
      </c>
      <c r="L204" s="456">
        <f t="shared" ref="L204:L209" si="5">I204/H204</f>
        <v>0.2940692894891368</v>
      </c>
      <c r="M204" s="457">
        <v>10039</v>
      </c>
      <c r="N204" s="432"/>
      <c r="O204" s="450"/>
      <c r="P204" s="452" t="s">
        <v>999</v>
      </c>
      <c r="Q204" s="452" t="s">
        <v>1231</v>
      </c>
      <c r="R204" s="221"/>
      <c r="S204" s="221"/>
    </row>
    <row r="205" spans="1:19">
      <c r="A205" s="408" t="s">
        <v>1232</v>
      </c>
      <c r="B205" s="446" t="s">
        <v>383</v>
      </c>
      <c r="C205" s="446"/>
      <c r="D205" s="459" t="s">
        <v>405</v>
      </c>
      <c r="E205" s="455">
        <v>44319</v>
      </c>
      <c r="F205" s="463">
        <v>44321</v>
      </c>
      <c r="G205" s="464"/>
      <c r="H205" s="370">
        <v>938</v>
      </c>
      <c r="I205" s="345">
        <v>346</v>
      </c>
      <c r="J205" s="345">
        <v>5</v>
      </c>
      <c r="K205" s="345">
        <v>641</v>
      </c>
      <c r="L205" s="465">
        <f t="shared" si="5"/>
        <v>0.36886993603411516</v>
      </c>
      <c r="M205" s="443"/>
      <c r="N205" s="432"/>
      <c r="O205" s="402"/>
      <c r="P205" s="402"/>
      <c r="Q205" s="402"/>
      <c r="R205" s="221"/>
      <c r="S205" s="221"/>
    </row>
    <row r="206" spans="1:19">
      <c r="A206" s="408" t="s">
        <v>1233</v>
      </c>
      <c r="B206" s="446" t="s">
        <v>383</v>
      </c>
      <c r="C206" s="446"/>
      <c r="D206" s="459" t="s">
        <v>1157</v>
      </c>
      <c r="E206" s="455">
        <v>44320</v>
      </c>
      <c r="F206" s="463">
        <v>44322</v>
      </c>
      <c r="G206" s="466">
        <v>44322</v>
      </c>
      <c r="H206" s="362">
        <v>25640</v>
      </c>
      <c r="I206" s="345">
        <v>8539</v>
      </c>
      <c r="J206" s="345">
        <v>4</v>
      </c>
      <c r="K206" s="345">
        <v>16128</v>
      </c>
      <c r="L206" s="465">
        <f t="shared" si="5"/>
        <v>0.33303432137285494</v>
      </c>
      <c r="M206" s="443"/>
      <c r="N206" s="432"/>
      <c r="O206" s="402"/>
      <c r="P206" s="402" t="s">
        <v>417</v>
      </c>
      <c r="Q206" s="402" t="s">
        <v>419</v>
      </c>
      <c r="R206" s="221"/>
      <c r="S206" s="221"/>
    </row>
    <row r="207" spans="1:19" ht="15.75">
      <c r="A207" s="451" t="s">
        <v>746</v>
      </c>
      <c r="B207" s="452" t="s">
        <v>383</v>
      </c>
      <c r="C207" s="453"/>
      <c r="D207" s="448" t="s">
        <v>1157</v>
      </c>
      <c r="E207" s="467">
        <v>44322</v>
      </c>
      <c r="F207" s="468">
        <v>44322</v>
      </c>
      <c r="G207" s="468"/>
      <c r="H207" s="345">
        <v>3064</v>
      </c>
      <c r="I207" s="469">
        <v>1059</v>
      </c>
      <c r="J207" s="470">
        <v>422</v>
      </c>
      <c r="K207" s="470">
        <v>2102</v>
      </c>
      <c r="L207" s="456">
        <f t="shared" si="5"/>
        <v>0.34562663185378589</v>
      </c>
      <c r="M207" s="221">
        <v>2121</v>
      </c>
      <c r="N207" s="432"/>
      <c r="O207" s="450"/>
      <c r="P207" s="452" t="s">
        <v>999</v>
      </c>
      <c r="Q207" s="452" t="s">
        <v>1231</v>
      </c>
      <c r="R207" s="221"/>
      <c r="S207" s="221"/>
    </row>
    <row r="208" spans="1:19" ht="15.75">
      <c r="A208" s="451" t="s">
        <v>1234</v>
      </c>
      <c r="B208" s="452" t="s">
        <v>383</v>
      </c>
      <c r="C208" s="457"/>
      <c r="D208" s="458" t="s">
        <v>405</v>
      </c>
      <c r="E208" s="454">
        <v>44323</v>
      </c>
      <c r="F208" s="471">
        <v>44326</v>
      </c>
      <c r="G208" s="471">
        <v>44329</v>
      </c>
      <c r="H208" s="345">
        <v>722</v>
      </c>
      <c r="I208" s="447">
        <v>166</v>
      </c>
      <c r="J208" s="452">
        <v>3</v>
      </c>
      <c r="K208" s="452">
        <v>282</v>
      </c>
      <c r="L208" s="456">
        <f t="shared" si="5"/>
        <v>0.22991689750692521</v>
      </c>
      <c r="M208" s="221">
        <v>516</v>
      </c>
      <c r="N208" s="432"/>
      <c r="O208" s="450"/>
      <c r="P208" s="452" t="s">
        <v>999</v>
      </c>
      <c r="Q208" s="452" t="s">
        <v>1231</v>
      </c>
      <c r="R208" s="221"/>
      <c r="S208" s="221"/>
    </row>
    <row r="209" spans="1:19" ht="15.75">
      <c r="A209" s="451" t="s">
        <v>1235</v>
      </c>
      <c r="B209" s="452" t="s">
        <v>383</v>
      </c>
      <c r="C209" s="457"/>
      <c r="D209" s="458" t="s">
        <v>405</v>
      </c>
      <c r="E209" s="454">
        <v>44323</v>
      </c>
      <c r="F209" s="471">
        <v>44326</v>
      </c>
      <c r="G209" s="471">
        <v>44329</v>
      </c>
      <c r="H209" s="345">
        <v>2313</v>
      </c>
      <c r="I209" s="447">
        <v>647</v>
      </c>
      <c r="J209" s="452">
        <v>29</v>
      </c>
      <c r="K209" s="452">
        <v>1066</v>
      </c>
      <c r="L209" s="456">
        <f t="shared" si="5"/>
        <v>0.27972330306960658</v>
      </c>
      <c r="M209" s="221">
        <v>891</v>
      </c>
      <c r="N209" s="432"/>
      <c r="O209" s="450"/>
      <c r="P209" s="452" t="s">
        <v>999</v>
      </c>
      <c r="Q209" s="452" t="s">
        <v>1231</v>
      </c>
      <c r="R209" s="221"/>
      <c r="S209" s="221"/>
    </row>
    <row r="210" spans="1:19" ht="15.75">
      <c r="A210" s="451" t="s">
        <v>1236</v>
      </c>
      <c r="B210" s="452" t="s">
        <v>383</v>
      </c>
      <c r="C210" s="457" t="s">
        <v>410</v>
      </c>
      <c r="D210" s="458" t="s">
        <v>405</v>
      </c>
      <c r="E210" s="454">
        <v>44327</v>
      </c>
      <c r="F210" s="471">
        <v>44327</v>
      </c>
      <c r="G210" s="471"/>
      <c r="H210" s="345">
        <v>669</v>
      </c>
      <c r="I210" s="447">
        <v>462</v>
      </c>
      <c r="J210" s="452">
        <v>10</v>
      </c>
      <c r="K210" s="452">
        <v>1413</v>
      </c>
      <c r="L210" s="456">
        <f t="shared" ref="L210:L215" si="6">I210/H210</f>
        <v>0.6905829596412556</v>
      </c>
      <c r="M210" s="443"/>
      <c r="N210" s="432"/>
      <c r="O210" s="450"/>
      <c r="P210" s="452" t="s">
        <v>381</v>
      </c>
      <c r="Q210" s="452" t="s">
        <v>413</v>
      </c>
      <c r="R210" s="221"/>
      <c r="S210" s="221"/>
    </row>
    <row r="211" spans="1:19" ht="15.75">
      <c r="A211" s="451" t="s">
        <v>1237</v>
      </c>
      <c r="B211" s="452" t="s">
        <v>383</v>
      </c>
      <c r="C211" s="457"/>
      <c r="D211" s="458" t="s">
        <v>405</v>
      </c>
      <c r="E211" s="454">
        <v>44323</v>
      </c>
      <c r="F211" s="471">
        <v>44327</v>
      </c>
      <c r="G211" s="471">
        <v>44329</v>
      </c>
      <c r="H211" s="345">
        <v>12194</v>
      </c>
      <c r="I211" s="447">
        <v>4797</v>
      </c>
      <c r="J211" s="452">
        <v>2725</v>
      </c>
      <c r="K211" s="452">
        <v>10815</v>
      </c>
      <c r="L211" s="456">
        <f t="shared" si="6"/>
        <v>0.39339019189765456</v>
      </c>
      <c r="M211" s="221">
        <v>2520</v>
      </c>
      <c r="N211" s="432"/>
      <c r="O211" s="450"/>
      <c r="P211" s="452" t="s">
        <v>999</v>
      </c>
      <c r="Q211" s="452" t="s">
        <v>397</v>
      </c>
      <c r="R211" s="221"/>
      <c r="S211" s="221"/>
    </row>
    <row r="212" spans="1:19" ht="15.75">
      <c r="A212" s="472" t="s">
        <v>1238</v>
      </c>
      <c r="B212" s="452" t="s">
        <v>383</v>
      </c>
      <c r="C212" s="457"/>
      <c r="D212" s="458" t="s">
        <v>405</v>
      </c>
      <c r="E212" s="454">
        <v>44323</v>
      </c>
      <c r="F212" s="471">
        <v>44328</v>
      </c>
      <c r="G212" s="471">
        <v>44329</v>
      </c>
      <c r="H212" s="345">
        <v>9780</v>
      </c>
      <c r="I212" s="447">
        <v>2237</v>
      </c>
      <c r="J212" s="452">
        <v>180</v>
      </c>
      <c r="K212" s="452">
        <v>3829</v>
      </c>
      <c r="L212" s="456">
        <f t="shared" si="6"/>
        <v>0.22873210633946831</v>
      </c>
      <c r="M212" s="221">
        <v>3718</v>
      </c>
      <c r="N212" s="432"/>
      <c r="O212" s="450"/>
      <c r="P212" s="452" t="s">
        <v>999</v>
      </c>
      <c r="Q212" s="452" t="s">
        <v>397</v>
      </c>
      <c r="R212" s="221"/>
      <c r="S212" s="221"/>
    </row>
    <row r="213" spans="1:19" ht="15.75">
      <c r="A213" s="472" t="s">
        <v>1239</v>
      </c>
      <c r="B213" s="452" t="s">
        <v>383</v>
      </c>
      <c r="C213" s="457"/>
      <c r="D213" s="458" t="s">
        <v>405</v>
      </c>
      <c r="E213" s="454">
        <v>44323</v>
      </c>
      <c r="F213" s="471">
        <v>44329</v>
      </c>
      <c r="G213" s="471">
        <v>44329</v>
      </c>
      <c r="H213" s="345">
        <v>9734</v>
      </c>
      <c r="I213" s="447">
        <v>1465</v>
      </c>
      <c r="J213" s="452">
        <v>190</v>
      </c>
      <c r="K213" s="452">
        <v>2343</v>
      </c>
      <c r="L213" s="456">
        <f t="shared" si="6"/>
        <v>0.15050339017875489</v>
      </c>
      <c r="M213" s="221">
        <v>3302</v>
      </c>
      <c r="N213" s="432"/>
      <c r="O213" s="450"/>
      <c r="P213" s="452" t="s">
        <v>999</v>
      </c>
      <c r="Q213" s="452" t="s">
        <v>397</v>
      </c>
      <c r="R213" s="221"/>
      <c r="S213" s="221"/>
    </row>
    <row r="214" spans="1:19" ht="15.75">
      <c r="A214" s="472" t="s">
        <v>1240</v>
      </c>
      <c r="B214" s="452" t="s">
        <v>383</v>
      </c>
      <c r="C214" s="457"/>
      <c r="D214" s="458" t="s">
        <v>393</v>
      </c>
      <c r="E214" s="454">
        <v>44328</v>
      </c>
      <c r="F214" s="471">
        <v>44329</v>
      </c>
      <c r="G214" s="471">
        <v>44329</v>
      </c>
      <c r="H214" s="345">
        <v>8847</v>
      </c>
      <c r="I214" s="447">
        <v>2685</v>
      </c>
      <c r="J214" s="452">
        <v>0</v>
      </c>
      <c r="K214" s="452">
        <v>4927</v>
      </c>
      <c r="L214" s="456">
        <f t="shared" si="6"/>
        <v>0.30349270939301459</v>
      </c>
      <c r="M214" s="443"/>
      <c r="N214" s="432"/>
      <c r="O214" s="450"/>
      <c r="P214" s="452" t="s">
        <v>387</v>
      </c>
      <c r="Q214" s="452" t="s">
        <v>1241</v>
      </c>
      <c r="R214" s="221"/>
      <c r="S214" s="221"/>
    </row>
    <row r="215" spans="1:19" ht="15.75">
      <c r="A215" s="472" t="s">
        <v>1242</v>
      </c>
      <c r="B215" s="452" t="s">
        <v>383</v>
      </c>
      <c r="C215" s="457"/>
      <c r="D215" s="458" t="s">
        <v>405</v>
      </c>
      <c r="E215" s="454">
        <v>44329</v>
      </c>
      <c r="F215" s="471">
        <v>44333</v>
      </c>
      <c r="G215" s="471"/>
      <c r="H215" s="345">
        <v>2049</v>
      </c>
      <c r="I215" s="447">
        <v>1076</v>
      </c>
      <c r="J215" s="452">
        <v>3</v>
      </c>
      <c r="K215" s="452">
        <v>2634</v>
      </c>
      <c r="L215" s="456">
        <f t="shared" si="6"/>
        <v>0.52513421181063935</v>
      </c>
      <c r="M215" s="443"/>
      <c r="N215" s="432"/>
      <c r="O215" s="450"/>
      <c r="P215" s="452" t="s">
        <v>387</v>
      </c>
      <c r="Q215" s="452" t="s">
        <v>1228</v>
      </c>
      <c r="R215" s="221"/>
      <c r="S215" s="221"/>
    </row>
    <row r="216" spans="1:19" ht="15.75">
      <c r="A216" s="451" t="s">
        <v>1243</v>
      </c>
      <c r="B216" s="452" t="s">
        <v>383</v>
      </c>
      <c r="C216" s="457"/>
      <c r="D216" s="458" t="s">
        <v>393</v>
      </c>
      <c r="E216" s="454">
        <v>44321</v>
      </c>
      <c r="F216" s="455">
        <v>44328</v>
      </c>
      <c r="G216" s="448"/>
      <c r="H216" s="443"/>
      <c r="I216" s="434"/>
      <c r="J216" s="434"/>
      <c r="K216" s="434"/>
      <c r="L216" s="438"/>
      <c r="M216" s="221">
        <v>6393</v>
      </c>
      <c r="N216" s="432"/>
      <c r="O216" s="450"/>
      <c r="P216" s="452" t="s">
        <v>387</v>
      </c>
      <c r="Q216" s="452" t="s">
        <v>1230</v>
      </c>
      <c r="R216" s="221"/>
      <c r="S216" s="221"/>
    </row>
    <row r="217" spans="1:19" ht="15.75">
      <c r="A217" s="473" t="s">
        <v>329</v>
      </c>
      <c r="B217" s="452" t="s">
        <v>383</v>
      </c>
      <c r="C217" s="457"/>
      <c r="D217" s="458" t="s">
        <v>1157</v>
      </c>
      <c r="E217" s="455">
        <v>44333</v>
      </c>
      <c r="F217" s="455">
        <v>44336</v>
      </c>
      <c r="G217" s="455">
        <v>44336</v>
      </c>
      <c r="H217" s="452">
        <v>28693</v>
      </c>
      <c r="I217" s="452">
        <v>10192</v>
      </c>
      <c r="J217" s="452">
        <v>10</v>
      </c>
      <c r="K217" s="452">
        <v>23879</v>
      </c>
      <c r="L217" s="456">
        <f t="shared" si="3"/>
        <v>0.35520858746035616</v>
      </c>
      <c r="M217" s="432"/>
      <c r="N217" s="432"/>
      <c r="O217" s="450"/>
      <c r="P217" s="452" t="s">
        <v>999</v>
      </c>
      <c r="Q217" s="452" t="s">
        <v>397</v>
      </c>
      <c r="R217" s="221"/>
      <c r="S217" s="221"/>
    </row>
    <row r="218" spans="1:19" ht="15.75">
      <c r="A218" s="451" t="s">
        <v>1244</v>
      </c>
      <c r="B218" s="469" t="s">
        <v>383</v>
      </c>
      <c r="C218" s="457"/>
      <c r="D218" s="458" t="s">
        <v>1157</v>
      </c>
      <c r="E218" s="455">
        <v>44340</v>
      </c>
      <c r="F218" s="455">
        <v>44340</v>
      </c>
      <c r="G218" s="455">
        <v>44340</v>
      </c>
      <c r="H218" s="452">
        <v>13887</v>
      </c>
      <c r="I218" s="452">
        <v>13857</v>
      </c>
      <c r="J218" s="452">
        <v>3</v>
      </c>
      <c r="K218" s="452">
        <v>5579</v>
      </c>
      <c r="L218" s="456">
        <f t="shared" si="3"/>
        <v>0.99783970620004325</v>
      </c>
      <c r="M218" s="432"/>
      <c r="N218" s="432"/>
      <c r="O218" s="450"/>
      <c r="P218" s="452" t="s">
        <v>999</v>
      </c>
      <c r="Q218" s="452" t="s">
        <v>397</v>
      </c>
      <c r="R218" s="221"/>
      <c r="S218" s="221"/>
    </row>
    <row r="219" spans="1:19" ht="15.75">
      <c r="A219" s="451" t="s">
        <v>1240</v>
      </c>
      <c r="B219" s="469" t="s">
        <v>383</v>
      </c>
      <c r="C219" s="457"/>
      <c r="D219" s="458" t="s">
        <v>393</v>
      </c>
      <c r="E219" s="455">
        <v>44340</v>
      </c>
      <c r="F219" s="455">
        <v>44343</v>
      </c>
      <c r="G219" s="455">
        <v>44343</v>
      </c>
      <c r="H219" s="452">
        <v>4434</v>
      </c>
      <c r="I219" s="452">
        <v>1872</v>
      </c>
      <c r="J219" s="452">
        <v>0</v>
      </c>
      <c r="K219" s="452">
        <v>4060</v>
      </c>
      <c r="L219" s="456">
        <f>I219/H219</f>
        <v>0.42219215155615697</v>
      </c>
      <c r="M219" s="432"/>
      <c r="N219" s="432"/>
      <c r="O219" s="450"/>
      <c r="P219" s="452" t="s">
        <v>387</v>
      </c>
      <c r="Q219" s="452" t="s">
        <v>1241</v>
      </c>
      <c r="R219" s="221"/>
      <c r="S219" s="221"/>
    </row>
    <row r="220" spans="1:19" ht="15.75">
      <c r="A220" s="451" t="s">
        <v>1245</v>
      </c>
      <c r="B220" s="469" t="s">
        <v>383</v>
      </c>
      <c r="C220" s="457"/>
      <c r="D220" s="458" t="s">
        <v>393</v>
      </c>
      <c r="E220" s="455">
        <v>44342</v>
      </c>
      <c r="F220" s="455">
        <v>44343</v>
      </c>
      <c r="G220" s="455"/>
      <c r="H220" s="434"/>
      <c r="I220" s="434"/>
      <c r="J220" s="434"/>
      <c r="K220" s="434"/>
      <c r="L220" s="438"/>
      <c r="M220" s="457">
        <v>3298</v>
      </c>
      <c r="N220" s="432"/>
      <c r="O220" s="450"/>
      <c r="P220" s="452" t="s">
        <v>387</v>
      </c>
      <c r="Q220" s="452" t="s">
        <v>1241</v>
      </c>
      <c r="R220" s="221"/>
      <c r="S220" s="221"/>
    </row>
    <row r="221" spans="1:19" ht="15.75">
      <c r="A221" s="474" t="s">
        <v>1246</v>
      </c>
      <c r="B221" s="475" t="s">
        <v>383</v>
      </c>
      <c r="C221" s="439"/>
      <c r="D221" s="476" t="s">
        <v>393</v>
      </c>
      <c r="E221" s="433">
        <v>44340</v>
      </c>
      <c r="F221" s="433">
        <v>44349</v>
      </c>
      <c r="G221" s="433"/>
      <c r="H221" s="434"/>
      <c r="I221" s="434"/>
      <c r="J221" s="434"/>
      <c r="K221" s="434"/>
      <c r="L221" s="438"/>
      <c r="M221" s="439">
        <v>3384</v>
      </c>
      <c r="N221" s="432"/>
      <c r="O221" s="450"/>
      <c r="P221" s="452" t="s">
        <v>387</v>
      </c>
      <c r="Q221" s="452" t="s">
        <v>415</v>
      </c>
      <c r="R221" s="221"/>
      <c r="S221" s="221"/>
    </row>
    <row r="222" spans="1:19" ht="15.75">
      <c r="A222" s="474" t="s">
        <v>1240</v>
      </c>
      <c r="B222" s="475" t="s">
        <v>383</v>
      </c>
      <c r="C222" s="439"/>
      <c r="D222" s="476" t="s">
        <v>393</v>
      </c>
      <c r="E222" s="433">
        <v>44350</v>
      </c>
      <c r="F222" s="433">
        <v>44354</v>
      </c>
      <c r="G222" s="433">
        <v>44354</v>
      </c>
      <c r="H222" s="437">
        <v>4641</v>
      </c>
      <c r="I222" s="437">
        <v>1745</v>
      </c>
      <c r="J222" s="437">
        <v>1</v>
      </c>
      <c r="K222" s="437">
        <v>3736</v>
      </c>
      <c r="L222" s="456">
        <f t="shared" ref="L222:L238" si="7">I222/H222</f>
        <v>0.3759965524671407</v>
      </c>
      <c r="M222" s="432"/>
      <c r="N222" s="432"/>
      <c r="O222" s="450"/>
      <c r="P222" s="452" t="s">
        <v>387</v>
      </c>
      <c r="Q222" s="452" t="s">
        <v>1241</v>
      </c>
      <c r="R222" s="221"/>
      <c r="S222" s="221"/>
    </row>
    <row r="223" spans="1:19" ht="15.75">
      <c r="A223" s="474" t="s">
        <v>1247</v>
      </c>
      <c r="B223" s="475" t="s">
        <v>383</v>
      </c>
      <c r="C223" s="439" t="s">
        <v>410</v>
      </c>
      <c r="D223" s="476" t="s">
        <v>405</v>
      </c>
      <c r="E223" s="433">
        <v>44354</v>
      </c>
      <c r="F223" s="433">
        <v>44355</v>
      </c>
      <c r="G223" s="433">
        <v>44355</v>
      </c>
      <c r="H223" s="477">
        <v>44004</v>
      </c>
      <c r="I223" s="477">
        <v>12596</v>
      </c>
      <c r="J223" s="244">
        <v>11427</v>
      </c>
      <c r="K223" s="477">
        <v>23666</v>
      </c>
      <c r="L223" s="456">
        <f t="shared" si="7"/>
        <v>0.28624670484501408</v>
      </c>
      <c r="M223" s="432"/>
      <c r="N223" s="432"/>
      <c r="O223" s="450"/>
      <c r="P223" s="452" t="s">
        <v>999</v>
      </c>
      <c r="Q223" s="452" t="s">
        <v>397</v>
      </c>
      <c r="R223" s="221"/>
      <c r="S223" s="221"/>
    </row>
    <row r="224" spans="1:19" ht="15.75">
      <c r="A224" s="474" t="s">
        <v>1248</v>
      </c>
      <c r="B224" s="475" t="s">
        <v>383</v>
      </c>
      <c r="C224" s="439"/>
      <c r="D224" s="476" t="s">
        <v>393</v>
      </c>
      <c r="E224" s="433">
        <v>44354</v>
      </c>
      <c r="F224" s="433">
        <v>44355</v>
      </c>
      <c r="G224" s="433"/>
      <c r="H224" s="434"/>
      <c r="I224" s="434"/>
      <c r="J224" s="434"/>
      <c r="K224" s="434"/>
      <c r="L224" s="438"/>
      <c r="M224" s="439">
        <v>3344</v>
      </c>
      <c r="N224" s="432"/>
      <c r="O224" s="450"/>
      <c r="P224" s="452" t="s">
        <v>387</v>
      </c>
      <c r="Q224" s="452" t="s">
        <v>471</v>
      </c>
      <c r="R224" s="221"/>
      <c r="S224" s="221"/>
    </row>
    <row r="225" spans="1:19" ht="15.75">
      <c r="A225" s="474" t="s">
        <v>1249</v>
      </c>
      <c r="B225" s="475" t="s">
        <v>383</v>
      </c>
      <c r="C225" s="439"/>
      <c r="D225" s="476" t="s">
        <v>393</v>
      </c>
      <c r="E225" s="433">
        <v>44356</v>
      </c>
      <c r="F225" s="433">
        <v>44356</v>
      </c>
      <c r="G225" s="433"/>
      <c r="H225" s="434"/>
      <c r="I225" s="434"/>
      <c r="J225" s="434"/>
      <c r="K225" s="434"/>
      <c r="L225" s="438"/>
      <c r="M225" s="439">
        <v>3354</v>
      </c>
      <c r="N225" s="432"/>
      <c r="O225" s="450"/>
      <c r="P225" s="452" t="s">
        <v>387</v>
      </c>
      <c r="Q225" s="452" t="s">
        <v>1241</v>
      </c>
      <c r="R225" s="221"/>
      <c r="S225" s="221"/>
    </row>
    <row r="226" spans="1:19" ht="15.75">
      <c r="A226" s="474" t="s">
        <v>1240</v>
      </c>
      <c r="B226" s="475" t="s">
        <v>383</v>
      </c>
      <c r="C226" s="439"/>
      <c r="D226" s="476" t="s">
        <v>393</v>
      </c>
      <c r="E226" s="433">
        <v>44356</v>
      </c>
      <c r="F226" s="433">
        <v>44361</v>
      </c>
      <c r="G226" s="433">
        <v>44361</v>
      </c>
      <c r="H226" s="437">
        <v>4751</v>
      </c>
      <c r="I226" s="437">
        <v>2071</v>
      </c>
      <c r="J226" s="437">
        <v>3</v>
      </c>
      <c r="K226" s="437">
        <v>6156</v>
      </c>
      <c r="L226" s="456">
        <f t="shared" si="7"/>
        <v>0.43590822984634814</v>
      </c>
      <c r="M226" s="432"/>
      <c r="N226" s="432"/>
      <c r="O226" s="450"/>
      <c r="P226" s="452" t="s">
        <v>387</v>
      </c>
      <c r="Q226" s="452" t="s">
        <v>1241</v>
      </c>
      <c r="R226" s="221"/>
      <c r="S226" s="221"/>
    </row>
    <row r="227" spans="1:19" ht="15.75">
      <c r="A227" s="474" t="s">
        <v>1250</v>
      </c>
      <c r="B227" s="475" t="s">
        <v>383</v>
      </c>
      <c r="C227" s="439"/>
      <c r="D227" s="476" t="s">
        <v>1157</v>
      </c>
      <c r="E227" s="433">
        <v>44356</v>
      </c>
      <c r="F227" s="433">
        <v>44357</v>
      </c>
      <c r="G227" s="433">
        <v>44357</v>
      </c>
      <c r="H227" s="244">
        <v>28675</v>
      </c>
      <c r="I227" s="244">
        <v>9940</v>
      </c>
      <c r="J227" s="221">
        <v>10</v>
      </c>
      <c r="K227" s="244">
        <v>16239</v>
      </c>
      <c r="L227" s="456">
        <f t="shared" si="7"/>
        <v>0.34664341761115952</v>
      </c>
      <c r="M227" s="432"/>
      <c r="N227" s="432"/>
      <c r="O227" s="450"/>
      <c r="P227" s="452" t="s">
        <v>999</v>
      </c>
      <c r="Q227" s="452" t="s">
        <v>397</v>
      </c>
      <c r="R227" s="221"/>
      <c r="S227" s="221"/>
    </row>
    <row r="228" spans="1:19" ht="15.75">
      <c r="A228" s="474" t="s">
        <v>1251</v>
      </c>
      <c r="B228" s="475" t="s">
        <v>383</v>
      </c>
      <c r="C228" s="439"/>
      <c r="D228" s="476" t="s">
        <v>385</v>
      </c>
      <c r="E228" s="433">
        <v>44357</v>
      </c>
      <c r="F228" s="433">
        <v>44361</v>
      </c>
      <c r="G228" s="433">
        <v>44361</v>
      </c>
      <c r="H228" s="437">
        <v>2998</v>
      </c>
      <c r="I228" s="437">
        <v>1038</v>
      </c>
      <c r="J228" s="437">
        <v>2</v>
      </c>
      <c r="K228" s="437">
        <v>4058</v>
      </c>
      <c r="L228" s="456">
        <f t="shared" si="7"/>
        <v>0.34623082054703136</v>
      </c>
      <c r="M228" s="439">
        <v>2090</v>
      </c>
      <c r="N228" s="432"/>
      <c r="O228" s="450"/>
      <c r="P228" s="452" t="s">
        <v>381</v>
      </c>
      <c r="Q228" s="452" t="s">
        <v>413</v>
      </c>
      <c r="R228" s="221"/>
      <c r="S228" s="221"/>
    </row>
    <row r="229" spans="1:19" ht="15.75">
      <c r="A229" s="474" t="s">
        <v>1252</v>
      </c>
      <c r="B229" s="475" t="s">
        <v>383</v>
      </c>
      <c r="C229" s="439"/>
      <c r="D229" s="476" t="s">
        <v>675</v>
      </c>
      <c r="E229" s="433">
        <v>44363</v>
      </c>
      <c r="F229" s="433">
        <v>44363</v>
      </c>
      <c r="G229" s="433"/>
      <c r="H229" s="434"/>
      <c r="I229" s="434"/>
      <c r="J229" s="434"/>
      <c r="K229" s="434"/>
      <c r="L229" s="438"/>
      <c r="M229" s="439">
        <v>3428</v>
      </c>
      <c r="N229" s="432"/>
      <c r="O229" s="450"/>
      <c r="P229" s="452" t="s">
        <v>387</v>
      </c>
      <c r="Q229" s="452" t="s">
        <v>1253</v>
      </c>
      <c r="R229" s="221"/>
      <c r="S229" s="221"/>
    </row>
    <row r="230" spans="1:19" ht="15.75">
      <c r="A230" s="474" t="s">
        <v>1240</v>
      </c>
      <c r="B230" s="475" t="s">
        <v>383</v>
      </c>
      <c r="C230" s="439"/>
      <c r="D230" s="476" t="s">
        <v>675</v>
      </c>
      <c r="E230" s="433">
        <v>44364</v>
      </c>
      <c r="F230" s="433">
        <v>44364</v>
      </c>
      <c r="G230" s="433">
        <v>44364</v>
      </c>
      <c r="H230" s="437">
        <v>4770</v>
      </c>
      <c r="I230" s="437">
        <v>1846</v>
      </c>
      <c r="J230" s="437">
        <v>0</v>
      </c>
      <c r="K230" s="437">
        <v>3870</v>
      </c>
      <c r="L230" s="456">
        <f t="shared" si="7"/>
        <v>0.38700209643605871</v>
      </c>
      <c r="M230" s="432"/>
      <c r="N230" s="432"/>
      <c r="O230" s="450"/>
      <c r="P230" s="452" t="s">
        <v>387</v>
      </c>
      <c r="Q230" s="452" t="s">
        <v>1241</v>
      </c>
      <c r="R230" s="221"/>
      <c r="S230" s="221"/>
    </row>
    <row r="231" spans="1:19">
      <c r="A231" t="s">
        <v>1240</v>
      </c>
      <c r="B231" t="s">
        <v>383</v>
      </c>
      <c r="D231" s="298" t="s">
        <v>675</v>
      </c>
      <c r="E231" s="478">
        <v>44370</v>
      </c>
      <c r="F231" s="479">
        <v>44371</v>
      </c>
      <c r="G231" s="479">
        <v>44371</v>
      </c>
      <c r="H231">
        <v>4688</v>
      </c>
      <c r="I231">
        <v>1733</v>
      </c>
      <c r="J231">
        <v>1</v>
      </c>
      <c r="K231">
        <v>3859</v>
      </c>
      <c r="L231" s="456">
        <f t="shared" si="7"/>
        <v>0.36966723549488056</v>
      </c>
      <c r="P231" t="s">
        <v>387</v>
      </c>
      <c r="Q231" t="s">
        <v>1241</v>
      </c>
    </row>
    <row r="232" spans="1:19">
      <c r="A232" t="s">
        <v>1254</v>
      </c>
      <c r="B232" t="s">
        <v>383</v>
      </c>
      <c r="D232" s="298" t="s">
        <v>663</v>
      </c>
      <c r="E232" s="478">
        <v>44371</v>
      </c>
      <c r="F232" s="479">
        <v>44375</v>
      </c>
      <c r="G232" s="479">
        <v>44375</v>
      </c>
      <c r="H232">
        <v>7355</v>
      </c>
      <c r="I232">
        <v>2634</v>
      </c>
      <c r="J232">
        <v>0</v>
      </c>
      <c r="K232">
        <v>5085</v>
      </c>
      <c r="L232" s="456">
        <f t="shared" si="7"/>
        <v>0.35812372535690007</v>
      </c>
      <c r="M232" s="480"/>
      <c r="N232" s="480"/>
      <c r="P232" t="s">
        <v>417</v>
      </c>
      <c r="Q232" t="s">
        <v>419</v>
      </c>
    </row>
    <row r="233" spans="1:19">
      <c r="A233" t="s">
        <v>1240</v>
      </c>
      <c r="B233" t="s">
        <v>383</v>
      </c>
      <c r="D233" s="298" t="s">
        <v>675</v>
      </c>
      <c r="E233" s="478">
        <v>44375</v>
      </c>
      <c r="F233" s="479">
        <v>44377</v>
      </c>
      <c r="G233" s="481">
        <v>44377</v>
      </c>
      <c r="H233">
        <v>4644</v>
      </c>
      <c r="I233">
        <v>1462</v>
      </c>
      <c r="J233">
        <v>0</v>
      </c>
      <c r="K233">
        <v>3189</v>
      </c>
      <c r="L233" s="456">
        <f t="shared" si="7"/>
        <v>0.31481481481481483</v>
      </c>
      <c r="P233" t="s">
        <v>387</v>
      </c>
      <c r="Q233" t="s">
        <v>1255</v>
      </c>
    </row>
    <row r="234" spans="1:19">
      <c r="A234" t="s">
        <v>1256</v>
      </c>
      <c r="B234" t="s">
        <v>383</v>
      </c>
      <c r="D234" s="298" t="s">
        <v>405</v>
      </c>
      <c r="E234" s="478">
        <v>44376</v>
      </c>
      <c r="F234" s="479">
        <v>44377</v>
      </c>
      <c r="G234" s="481">
        <v>44377</v>
      </c>
      <c r="H234">
        <v>2394</v>
      </c>
      <c r="I234">
        <v>1072</v>
      </c>
      <c r="J234">
        <v>1</v>
      </c>
      <c r="K234">
        <v>2568</v>
      </c>
      <c r="L234" s="456">
        <f t="shared" si="7"/>
        <v>0.44778613199665829</v>
      </c>
      <c r="P234" t="s">
        <v>417</v>
      </c>
      <c r="Q234" s="482" t="s">
        <v>1257</v>
      </c>
    </row>
    <row r="235" spans="1:19">
      <c r="A235" t="s">
        <v>1258</v>
      </c>
      <c r="B235" t="s">
        <v>383</v>
      </c>
      <c r="D235" s="298" t="s">
        <v>405</v>
      </c>
      <c r="E235" s="478">
        <v>44376</v>
      </c>
      <c r="F235" s="479">
        <v>44377</v>
      </c>
      <c r="G235" s="481">
        <v>44377</v>
      </c>
      <c r="H235">
        <v>4189</v>
      </c>
      <c r="I235">
        <v>1310</v>
      </c>
      <c r="J235">
        <v>682</v>
      </c>
      <c r="K235">
        <v>2981</v>
      </c>
      <c r="L235" s="456">
        <f t="shared" si="7"/>
        <v>0.31272380042969683</v>
      </c>
      <c r="P235" t="s">
        <v>417</v>
      </c>
      <c r="Q235" s="482" t="s">
        <v>1257</v>
      </c>
    </row>
    <row r="236" spans="1:19" ht="15.75">
      <c r="A236" s="474"/>
      <c r="B236" s="475"/>
      <c r="C236" s="439"/>
      <c r="D236" s="476"/>
      <c r="E236" s="433"/>
      <c r="F236" s="433"/>
      <c r="G236" s="433"/>
      <c r="H236" s="437"/>
      <c r="I236" s="437"/>
      <c r="J236" s="437"/>
      <c r="K236" s="437"/>
      <c r="L236" s="456" t="e">
        <f t="shared" si="7"/>
        <v>#DIV/0!</v>
      </c>
      <c r="M236" s="432"/>
      <c r="N236" s="432"/>
      <c r="O236" s="450"/>
      <c r="P236" s="452"/>
      <c r="Q236" s="452"/>
      <c r="R236" s="221"/>
      <c r="S236" s="221"/>
    </row>
    <row r="237" spans="1:19">
      <c r="A237" s="341"/>
      <c r="B237" s="247"/>
      <c r="C237" s="227"/>
      <c r="D237" s="359"/>
      <c r="E237" s="411"/>
      <c r="F237" s="342"/>
      <c r="G237" s="342"/>
      <c r="H237" s="429"/>
      <c r="I237" s="343"/>
      <c r="J237" s="343"/>
      <c r="K237" s="343"/>
      <c r="L237" s="456" t="e">
        <f t="shared" si="7"/>
        <v>#DIV/0!</v>
      </c>
      <c r="M237" s="430"/>
      <c r="N237" s="407"/>
      <c r="O237" s="221"/>
      <c r="P237" s="341"/>
      <c r="Q237" s="341"/>
      <c r="R237" s="221"/>
      <c r="S237" s="221"/>
    </row>
    <row r="238" spans="1:19">
      <c r="A238" s="483" t="s">
        <v>762</v>
      </c>
      <c r="B238" s="484"/>
      <c r="C238" s="485"/>
      <c r="D238" s="486"/>
      <c r="E238" s="487"/>
      <c r="F238" s="488"/>
      <c r="G238" s="488"/>
      <c r="H238" s="489">
        <f>SUM(H4:H237)</f>
        <v>2597654</v>
      </c>
      <c r="I238" s="489">
        <f>SUM(I14:I237)</f>
        <v>636177</v>
      </c>
      <c r="J238" s="489">
        <f>SUM(J14:J237)</f>
        <v>50361</v>
      </c>
      <c r="K238" s="489">
        <f>SUM(K14:K237)</f>
        <v>1158267</v>
      </c>
      <c r="L238" s="456">
        <f t="shared" si="7"/>
        <v>0.24490444069918474</v>
      </c>
      <c r="M238" s="490">
        <f>SUM(M9:M237)</f>
        <v>541926</v>
      </c>
      <c r="N238" s="490">
        <f>SUM(N14:N157)</f>
        <v>22282</v>
      </c>
      <c r="O238" s="221"/>
      <c r="P238" s="341"/>
      <c r="Q238" s="341"/>
      <c r="R238" s="221"/>
      <c r="S238" s="221"/>
    </row>
    <row r="239" spans="1:19">
      <c r="A239" s="221"/>
      <c r="B239" s="221" t="s">
        <v>1259</v>
      </c>
      <c r="C239" s="221"/>
      <c r="D239" s="244"/>
      <c r="E239" s="244"/>
      <c r="F239" s="221"/>
      <c r="G239" s="221"/>
      <c r="H239" s="221"/>
      <c r="I239" s="221"/>
      <c r="J239" s="221"/>
      <c r="K239" s="221"/>
      <c r="L239" s="221"/>
      <c r="M239" s="221"/>
      <c r="N239" s="221"/>
      <c r="O239" s="221"/>
      <c r="P239" s="221"/>
      <c r="Q239" s="221"/>
      <c r="R239" s="221"/>
      <c r="S239" s="221"/>
    </row>
    <row r="240" spans="1:19">
      <c r="A240" s="185" t="s">
        <v>751</v>
      </c>
      <c r="B240" s="185"/>
      <c r="C240" s="185" t="s">
        <v>233</v>
      </c>
      <c r="D240" s="437" t="s">
        <v>363</v>
      </c>
      <c r="E240" s="437"/>
      <c r="F240" s="491"/>
      <c r="G240" s="491"/>
      <c r="H240" s="221"/>
      <c r="I240" s="221"/>
      <c r="J240" s="221"/>
      <c r="K240" s="221"/>
      <c r="L240" s="221"/>
      <c r="M240" s="221"/>
      <c r="N240" s="221"/>
      <c r="O240" s="221"/>
      <c r="P240" s="221"/>
      <c r="Q240" s="221"/>
      <c r="R240" s="221"/>
      <c r="S240" s="221"/>
    </row>
    <row r="241" spans="1:19">
      <c r="A241" s="185" t="s">
        <v>754</v>
      </c>
      <c r="B241" s="185"/>
      <c r="C241" s="492">
        <f>H4</f>
        <v>500000</v>
      </c>
      <c r="D241" s="493"/>
      <c r="E241" s="437"/>
      <c r="F241" s="494"/>
      <c r="G241" s="494"/>
      <c r="H241" s="221"/>
      <c r="I241" s="221"/>
      <c r="J241" s="221"/>
      <c r="K241" s="221"/>
      <c r="L241" s="221"/>
      <c r="M241" s="221"/>
      <c r="N241" s="221"/>
      <c r="O241" s="221"/>
      <c r="P241" s="221"/>
      <c r="Q241" s="221"/>
      <c r="R241" s="221"/>
      <c r="S241" s="221"/>
    </row>
    <row r="242" spans="1:19">
      <c r="A242" s="185" t="s">
        <v>755</v>
      </c>
      <c r="B242" s="185"/>
      <c r="C242" s="492">
        <f>SUM(H5:H18)</f>
        <v>170963</v>
      </c>
      <c r="D242" s="493">
        <f>SUM(M5:M18)</f>
        <v>63622</v>
      </c>
      <c r="E242" s="437"/>
      <c r="F242" s="221"/>
      <c r="G242" s="221"/>
      <c r="H242" s="221"/>
      <c r="I242" s="221"/>
      <c r="J242" s="221"/>
      <c r="K242" s="221"/>
      <c r="L242" s="221"/>
      <c r="M242" s="221"/>
      <c r="N242" s="221"/>
      <c r="O242" s="221"/>
      <c r="P242" s="221"/>
      <c r="Q242" s="221"/>
      <c r="R242" s="221"/>
      <c r="S242" s="221"/>
    </row>
    <row r="243" spans="1:19">
      <c r="A243" s="185" t="s">
        <v>756</v>
      </c>
      <c r="B243" s="185"/>
      <c r="C243" s="492">
        <f>SUM(H20:H52)</f>
        <v>191142</v>
      </c>
      <c r="D243" s="493">
        <f>SUM(M20:M52)</f>
        <v>89159</v>
      </c>
      <c r="E243" s="437"/>
      <c r="F243" s="221"/>
      <c r="G243" s="221"/>
      <c r="H243" s="221"/>
      <c r="I243" s="221"/>
      <c r="J243" s="221"/>
      <c r="K243" s="221"/>
      <c r="L243" s="221"/>
      <c r="M243" s="221"/>
      <c r="N243" s="221"/>
      <c r="O243" s="221"/>
      <c r="P243" s="221"/>
      <c r="Q243" s="221"/>
      <c r="R243" s="221"/>
      <c r="S243" s="221"/>
    </row>
    <row r="244" spans="1:19">
      <c r="A244" s="185" t="s">
        <v>757</v>
      </c>
      <c r="B244" s="185"/>
      <c r="C244" s="492">
        <f>SUM(H54:H70)</f>
        <v>537616</v>
      </c>
      <c r="D244" s="493">
        <f>SUM(M53:M70)</f>
        <v>52039</v>
      </c>
      <c r="E244" s="437"/>
      <c r="F244" s="221"/>
      <c r="G244" s="221"/>
      <c r="H244" s="221"/>
      <c r="I244" s="221"/>
      <c r="J244" s="221"/>
      <c r="K244" s="221"/>
      <c r="L244" s="221"/>
      <c r="M244" s="221"/>
      <c r="N244" s="221"/>
      <c r="O244" s="221"/>
      <c r="P244" s="221"/>
      <c r="Q244" s="221"/>
      <c r="R244" s="221"/>
      <c r="S244" s="221"/>
    </row>
    <row r="245" spans="1:19">
      <c r="A245" s="341" t="s">
        <v>227</v>
      </c>
      <c r="B245" s="341"/>
      <c r="C245" s="495">
        <f>SUM(H71:H106)</f>
        <v>228179</v>
      </c>
      <c r="D245" s="496">
        <f>SUM(M71:M106)</f>
        <v>52373</v>
      </c>
      <c r="E245" s="245"/>
      <c r="F245" s="221"/>
      <c r="G245" s="221"/>
      <c r="H245" s="221"/>
      <c r="I245" s="221"/>
      <c r="J245" s="221"/>
      <c r="K245" s="221"/>
      <c r="L245" s="221"/>
      <c r="M245" s="221"/>
      <c r="N245" s="221"/>
      <c r="O245" s="221"/>
      <c r="P245" s="221"/>
      <c r="Q245" s="221"/>
      <c r="R245" s="221"/>
      <c r="S245" s="221"/>
    </row>
    <row r="246" spans="1:19">
      <c r="A246" s="351" t="s">
        <v>246</v>
      </c>
      <c r="B246" s="351"/>
      <c r="C246" s="497">
        <f>SUM(H107:H140)</f>
        <v>259409</v>
      </c>
      <c r="D246" s="498">
        <f>SUM(M107:M140)</f>
        <v>88930</v>
      </c>
      <c r="E246" s="383"/>
      <c r="F246" s="221"/>
      <c r="G246" s="221"/>
      <c r="H246" s="221"/>
      <c r="I246" s="221"/>
      <c r="J246" s="221"/>
      <c r="K246" s="221"/>
      <c r="L246" s="221"/>
      <c r="M246" s="221"/>
      <c r="N246" s="221"/>
      <c r="O246" s="221"/>
      <c r="P246" s="221"/>
      <c r="Q246" s="221"/>
      <c r="R246" s="221"/>
      <c r="S246" s="221"/>
    </row>
    <row r="247" spans="1:19">
      <c r="A247" s="341" t="s">
        <v>274</v>
      </c>
      <c r="B247" s="341"/>
      <c r="C247" s="495">
        <f>SUM(H141:H165)</f>
        <v>171435</v>
      </c>
      <c r="D247" s="496">
        <f>SUM(M141:M165)</f>
        <v>45221</v>
      </c>
      <c r="E247" s="499"/>
      <c r="F247" s="221"/>
      <c r="G247" s="221"/>
      <c r="H247" s="221"/>
      <c r="I247" s="221"/>
      <c r="J247" s="221"/>
      <c r="K247" s="221"/>
      <c r="L247" s="221"/>
      <c r="M247" s="221"/>
      <c r="N247" s="221"/>
      <c r="O247" s="221"/>
      <c r="P247" s="221"/>
      <c r="Q247" s="221"/>
      <c r="R247" s="221"/>
      <c r="S247" s="221"/>
    </row>
    <row r="248" spans="1:19">
      <c r="A248" s="341" t="s">
        <v>289</v>
      </c>
      <c r="B248" s="341"/>
      <c r="C248" s="495">
        <f>SUM(H166:H198)</f>
        <v>258719</v>
      </c>
      <c r="D248" s="496">
        <f>SUM(M166:M198)</f>
        <v>88696</v>
      </c>
      <c r="E248" s="499"/>
      <c r="F248" s="221"/>
      <c r="G248" s="221"/>
      <c r="H248" s="221"/>
      <c r="I248" s="221"/>
      <c r="J248" s="221"/>
      <c r="K248" s="221"/>
      <c r="L248" s="221"/>
      <c r="M248" s="221"/>
      <c r="N248" s="221"/>
      <c r="O248" s="221"/>
      <c r="P248" s="221"/>
      <c r="Q248" s="221"/>
      <c r="R248" s="221"/>
      <c r="S248" s="221"/>
    </row>
    <row r="249" spans="1:19">
      <c r="A249" s="500" t="s">
        <v>315</v>
      </c>
      <c r="B249" s="500"/>
      <c r="C249" s="501">
        <f>SUM(H199:H220)</f>
        <v>167082</v>
      </c>
      <c r="D249" s="502">
        <f>SUM(M199:M220)</f>
        <v>46286</v>
      </c>
      <c r="E249" s="499"/>
      <c r="F249" s="221"/>
      <c r="G249" s="221"/>
      <c r="H249" s="221"/>
      <c r="I249" s="221"/>
      <c r="J249" s="221"/>
      <c r="K249" s="221"/>
      <c r="L249" s="221"/>
      <c r="M249" s="221"/>
      <c r="N249" s="221"/>
      <c r="O249" s="221"/>
      <c r="P249" s="221"/>
      <c r="Q249" s="221"/>
      <c r="R249" s="221"/>
      <c r="S249" s="221"/>
    </row>
    <row r="250" spans="1:19">
      <c r="A250" s="341" t="s">
        <v>342</v>
      </c>
      <c r="B250" s="341"/>
      <c r="C250" s="495">
        <f>SUM(H221:H235)</f>
        <v>113109</v>
      </c>
      <c r="D250" s="496">
        <f>SUM(M221:M236)</f>
        <v>15600</v>
      </c>
      <c r="E250" s="499"/>
      <c r="F250" s="221"/>
      <c r="G250" s="221"/>
      <c r="H250" s="221"/>
      <c r="I250" s="221"/>
      <c r="J250" s="221"/>
      <c r="K250" s="221"/>
      <c r="L250" s="221"/>
      <c r="M250" s="221"/>
      <c r="N250" s="221"/>
      <c r="O250" s="221"/>
      <c r="P250" s="221"/>
      <c r="Q250" s="221"/>
      <c r="R250" s="221"/>
      <c r="S250" s="221"/>
    </row>
    <row r="251" spans="1:19">
      <c r="A251" s="341" t="s">
        <v>762</v>
      </c>
      <c r="B251" s="341"/>
      <c r="C251" s="495">
        <f>SUM(C241:C247)</f>
        <v>2058744</v>
      </c>
      <c r="D251" s="496">
        <f>SUM(D241:D247)</f>
        <v>391344</v>
      </c>
      <c r="E251" s="245"/>
      <c r="F251" s="221"/>
      <c r="G251" s="221"/>
      <c r="H251" s="221"/>
      <c r="I251" s="221"/>
      <c r="J251" s="221"/>
      <c r="K251" s="221"/>
      <c r="L251" s="221"/>
      <c r="M251" s="221"/>
      <c r="N251" s="221"/>
      <c r="O251" s="221"/>
      <c r="P251" s="221"/>
      <c r="Q251" s="221"/>
      <c r="R251" s="221"/>
      <c r="S251" s="221"/>
    </row>
  </sheetData>
  <mergeCells count="10">
    <mergeCell ref="A1:S1"/>
    <mergeCell ref="A2:A3"/>
    <mergeCell ref="D2:D3"/>
    <mergeCell ref="F2:F3"/>
    <mergeCell ref="G2:G3"/>
    <mergeCell ref="H2:L2"/>
    <mergeCell ref="M2:M3"/>
    <mergeCell ref="N2:N3"/>
    <mergeCell ref="O2:O3"/>
    <mergeCell ref="Q2:Q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6"/>
  <sheetViews>
    <sheetView workbookViewId="0">
      <selection activeCell="B10" sqref="B10"/>
    </sheetView>
  </sheetViews>
  <sheetFormatPr defaultRowHeight="15"/>
  <sheetData>
    <row r="1" spans="1:1">
      <c r="A1" t="s">
        <v>1260</v>
      </c>
    </row>
    <row r="2" spans="1:1">
      <c r="A2" t="s">
        <v>1261</v>
      </c>
    </row>
    <row r="3" spans="1:1">
      <c r="A3" t="s">
        <v>1262</v>
      </c>
    </row>
    <row r="4" spans="1:1">
      <c r="A4" t="s">
        <v>1263</v>
      </c>
    </row>
    <row r="5" spans="1:1">
      <c r="A5" t="s">
        <v>1264</v>
      </c>
    </row>
    <row r="6" spans="1:1">
      <c r="A6" t="s">
        <v>1265</v>
      </c>
    </row>
    <row r="7" spans="1:1">
      <c r="A7" t="s">
        <v>1266</v>
      </c>
    </row>
    <row r="8" spans="1:1">
      <c r="A8" t="s">
        <v>1267</v>
      </c>
    </row>
    <row r="9" spans="1:1">
      <c r="A9" t="s">
        <v>1268</v>
      </c>
    </row>
    <row r="10" spans="1:1">
      <c r="A10" t="s">
        <v>1269</v>
      </c>
    </row>
    <row r="11" spans="1:1">
      <c r="A11" t="s">
        <v>1270</v>
      </c>
    </row>
    <row r="12" spans="1:1">
      <c r="A12" t="s">
        <v>1271</v>
      </c>
    </row>
    <row r="13" spans="1:1">
      <c r="A13" t="s">
        <v>1272</v>
      </c>
    </row>
    <row r="14" spans="1:1">
      <c r="A14" t="s">
        <v>1273</v>
      </c>
    </row>
    <row r="15" spans="1:1">
      <c r="A15" t="s">
        <v>1274</v>
      </c>
    </row>
    <row r="16" spans="1:1">
      <c r="A16" t="s">
        <v>1275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SharedWithUsers xmlns="a899cab9-a34a-40dc-adf4-fda2687ccfda">
      <UserInfo>
        <DisplayName>David Casas</DisplayName>
        <AccountId>671</AccountId>
        <AccountType/>
      </UserInfo>
      <UserInfo>
        <DisplayName>Laura Barroso</DisplayName>
        <AccountId>467</AccountId>
        <AccountType/>
      </UserInfo>
      <UserInfo>
        <DisplayName>Dan Clark</DisplayName>
        <AccountId>15</AccountId>
        <AccountType/>
      </UserInfo>
    </SharedWithUsers>
    <TaxCatchAll xmlns="a899cab9-a34a-40dc-adf4-fda2687ccfda" xsi:nil="true"/>
    <lcf76f155ced4ddcb4097134ff3c332f xmlns="366ec1dc-63b3-4a12-9f49-b7192a45362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34A76E08FDF047893EBF8926E3D34E" ma:contentTypeVersion="16" ma:contentTypeDescription="Create a new document." ma:contentTypeScope="" ma:versionID="a590707f0dc1a577409e9105f0ad7ee8">
  <xsd:schema xmlns:xsd="http://www.w3.org/2001/XMLSchema" xmlns:xs="http://www.w3.org/2001/XMLSchema" xmlns:p="http://schemas.microsoft.com/office/2006/metadata/properties" xmlns:ns1="http://schemas.microsoft.com/sharepoint/v3" xmlns:ns2="366ec1dc-63b3-4a12-9f49-b7192a453626" xmlns:ns3="a899cab9-a34a-40dc-adf4-fda2687ccfda" targetNamespace="http://schemas.microsoft.com/office/2006/metadata/properties" ma:root="true" ma:fieldsID="343fe34b91aa6eee2112293c6503b50d" ns1:_="" ns2:_="" ns3:_="">
    <xsd:import namespace="http://schemas.microsoft.com/sharepoint/v3"/>
    <xsd:import namespace="366ec1dc-63b3-4a12-9f49-b7192a453626"/>
    <xsd:import namespace="a899cab9-a34a-40dc-adf4-fda2687ccf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6ec1dc-63b3-4a12-9f49-b7192a4536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09e9619-1d5e-444a-a5e4-c7ff9d76b9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9cab9-a34a-40dc-adf4-fda2687ccfd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f3901c0-6bc5-4bb8-b3d8-f341df00e066}" ma:internalName="TaxCatchAll" ma:showField="CatchAllData" ma:web="a899cab9-a34a-40dc-adf4-fda2687cc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C1B7C75-8EDE-47C5-A70B-777C7E0D2B93}"/>
</file>

<file path=customXml/itemProps2.xml><?xml version="1.0" encoding="utf-8"?>
<ds:datastoreItem xmlns:ds="http://schemas.openxmlformats.org/officeDocument/2006/customXml" ds:itemID="{051D9CE1-6F44-455D-B6E6-095C70737724}"/>
</file>

<file path=customXml/itemProps3.xml><?xml version="1.0" encoding="utf-8"?>
<ds:datastoreItem xmlns:ds="http://schemas.openxmlformats.org/officeDocument/2006/customXml" ds:itemID="{E186914E-3022-4A89-816E-A46501622F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vcccd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Oxnard College</dc:creator>
  <cp:keywords/>
  <dc:description/>
  <cp:lastModifiedBy>Veronica Hardy</cp:lastModifiedBy>
  <cp:revision/>
  <dcterms:created xsi:type="dcterms:W3CDTF">2019-06-19T00:28:45Z</dcterms:created>
  <dcterms:modified xsi:type="dcterms:W3CDTF">2021-12-11T00:03:59Z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0x010100F634A76E08FDF047893EBF8926E3D34E</vt:lpwstr>
  </property>
  <property fmtid="{D5CDD505-2E9C-101B-9397-08002B2CF9AE}" pid="3" name="Order">
    <vt:r8>69200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